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104" documentId="13_ncr:1_{F6CB121F-512D-4AA6-A0C1-0FB36C537598}" xr6:coauthVersionLast="47" xr6:coauthVersionMax="47" xr10:uidLastSave="{5FB463D2-1B50-4EAE-81CF-FB79D7CC4608}"/>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2" i="6"/>
  <c r="J2" i="6"/>
  <c r="I3" i="6"/>
  <c r="J3"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J4" i="6"/>
  <c r="J5" i="6"/>
  <c r="J6" i="6"/>
  <c r="J7" i="6"/>
  <c r="J8" i="6"/>
  <c r="J9" i="6"/>
  <c r="I3" i="5"/>
  <c r="B2" i="6"/>
  <c r="G2" i="6"/>
  <c r="L2" i="6"/>
  <c r="B3" i="6"/>
  <c r="G3" i="6"/>
  <c r="L3" i="6"/>
  <c r="B4" i="6"/>
  <c r="G4" i="6"/>
  <c r="L4" i="6"/>
  <c r="B5" i="6"/>
  <c r="G5" i="6"/>
  <c r="L5" i="6"/>
  <c r="B6" i="6"/>
  <c r="G6" i="6"/>
  <c r="L6" i="6"/>
  <c r="B7" i="6"/>
  <c r="G7" i="6"/>
  <c r="L7" i="6"/>
  <c r="B8" i="6"/>
  <c r="G8" i="6"/>
  <c r="L8" i="6"/>
  <c r="B9" i="6"/>
  <c r="G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alcChain>
</file>

<file path=xl/sharedStrings.xml><?xml version="1.0" encoding="utf-8"?>
<sst xmlns="http://schemas.openxmlformats.org/spreadsheetml/2006/main" count="179041" uniqueCount="39114">
  <si>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</si>
  <si>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</si>
  <si>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</si>
  <si>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</si>
  <si>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</si>
  <si>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</si>
  <si>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</si>
  <si>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</si>
  <si>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</si>
  <si>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</si>
  <si>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</si>
  <si>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</si>
  <si>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</si>
  <si>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</si>
  <si>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</si>
  <si>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</si>
  <si>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</si>
  <si>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</si>
  <si>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</si>
  <si>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</si>
  <si>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</si>
  <si>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</si>
  <si>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</si>
  <si>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</si>
  <si>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</si>
  <si>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</si>
  <si>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</si>
  <si>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</si>
  <si>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</si>
  <si>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</si>
  <si>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</si>
  <si>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</si>
  <si>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</si>
  <si>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</si>
  <si>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</si>
  <si>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</si>
  <si>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</si>
  <si>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</si>
  <si>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</si>
  <si>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</si>
  <si>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</si>
  <si>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</si>
  <si>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</si>
  <si>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</si>
  <si>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</si>
  <si>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</si>
  <si>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</si>
  <si>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</si>
  <si>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</si>
  <si>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</si>
  <si>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</si>
  <si>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</si>
  <si>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</si>
  <si>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</si>
  <si>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</si>
  <si>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</si>
  <si>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</si>
  <si>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</si>
  <si>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</si>
  <si>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</si>
  <si>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</si>
  <si>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</si>
  <si>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</si>
  <si>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</si>
  <si>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</si>
  <si>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</si>
  <si>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</si>
  <si>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</si>
  <si>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</si>
  <si>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</si>
  <si>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</si>
  <si>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</si>
  <si>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</si>
  <si>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</si>
  <si>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</si>
  <si>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</si>
  <si>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</si>
  <si>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</si>
  <si>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</si>
  <si>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</si>
  <si>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</si>
  <si>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</si>
  <si>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</si>
  <si>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</si>
  <si>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</si>
  <si>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</si>
  <si>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</si>
  <si>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</si>
  <si>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</si>
  <si>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</si>
  <si>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</si>
  <si>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</si>
  <si>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</si>
  <si>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</si>
  <si>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</si>
  <si>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</si>
  <si>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</si>
  <si>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</si>
  <si>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</si>
  <si>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</si>
  <si>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</si>
  <si>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</si>
  <si>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</si>
  <si>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</si>
  <si>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</si>
  <si>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</si>
  <si>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</si>
  <si>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</si>
  <si>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</si>
  <si>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</si>
  <si>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</si>
  <si>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</si>
  <si>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</si>
  <si>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</si>
  <si>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</si>
  <si>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</si>
  <si>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</si>
  <si>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</si>
  <si>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</si>
  <si>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</si>
  <si>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</si>
  <si>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</si>
  <si>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</si>
  <si>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</si>
  <si>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</si>
  <si>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</si>
  <si>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</si>
  <si>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</si>
  <si>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</si>
  <si>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</si>
  <si>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</si>
  <si>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</si>
  <si>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</si>
  <si>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</si>
  <si>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</si>
  <si>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</si>
  <si>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</si>
  <si>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</si>
  <si>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</si>
  <si>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</si>
  <si>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</si>
  <si>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</si>
  <si>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</si>
  <si>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</si>
  <si>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</si>
  <si>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</si>
  <si>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</si>
  <si>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</si>
  <si>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</si>
  <si>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</si>
  <si>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</si>
  <si>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</si>
  <si>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</si>
  <si>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</si>
  <si>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</si>
  <si>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</si>
  <si>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</si>
  <si>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</si>
  <si>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</si>
  <si>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</si>
  <si>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</si>
  <si>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</si>
  <si>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</si>
  <si>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</si>
  <si>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</si>
  <si>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</si>
  <si>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</si>
  <si>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</si>
  <si>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</si>
  <si>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</si>
  <si>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</si>
  <si>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</si>
  <si>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</si>
  <si>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</si>
  <si>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</si>
  <si>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</si>
  <si>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</si>
  <si>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</si>
  <si>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</si>
  <si>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</si>
  <si>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</si>
  <si>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</si>
  <si>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</si>
  <si>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</si>
  <si>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</si>
  <si>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</si>
  <si>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</si>
  <si>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</si>
  <si>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</si>
  <si>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</si>
  <si>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</si>
  <si>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</si>
  <si>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</si>
  <si>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</si>
  <si>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</si>
  <si>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</si>
  <si>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</si>
  <si>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</si>
  <si>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</si>
  <si>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</si>
  <si>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</si>
  <si>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</si>
  <si>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</si>
  <si>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</si>
  <si>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</si>
  <si>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</si>
  <si>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</si>
  <si>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</si>
  <si>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</si>
  <si>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</si>
  <si>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</si>
  <si>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</si>
  <si>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</si>
  <si>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</si>
  <si>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</si>
  <si>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</si>
  <si>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</si>
  <si>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</si>
  <si>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</si>
  <si>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</si>
  <si>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</si>
  <si>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</si>
  <si>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</si>
  <si>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</si>
  <si>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</si>
  <si>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</si>
  <si>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</si>
  <si>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</si>
  <si>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</si>
  <si>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</si>
  <si>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</si>
  <si>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</si>
  <si>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</si>
  <si>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</si>
  <si>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</si>
  <si>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</si>
  <si>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</si>
  <si>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</si>
  <si>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</si>
  <si>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</si>
  <si>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</si>
  <si>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</si>
  <si>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</si>
  <si>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</si>
  <si>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</si>
  <si>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</si>
  <si>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</si>
  <si>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</si>
  <si>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</si>
  <si>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</si>
  <si>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</si>
  <si>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</si>
  <si>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</si>
  <si>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</si>
  <si>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</si>
  <si>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</si>
  <si>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</si>
  <si>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</si>
  <si>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</si>
  <si>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</si>
  <si>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</si>
  <si>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</si>
  <si>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</si>
  <si>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</si>
  <si>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</si>
  <si>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</si>
  <si>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</si>
  <si>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</si>
  <si>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</si>
  <si>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</si>
  <si>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</si>
  <si>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</si>
  <si>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</si>
  <si>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</si>
  <si>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</si>
  <si>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</si>
  <si>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</si>
  <si>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</si>
  <si>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</si>
  <si>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</si>
  <si>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</si>
  <si>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</si>
  <si>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</si>
  <si>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</si>
  <si>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</si>
  <si>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</si>
  <si>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</si>
  <si>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</si>
  <si>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</si>
  <si>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</si>
  <si>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</si>
  <si>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</si>
  <si>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</si>
  <si>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</si>
  <si>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</si>
  <si>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</si>
  <si>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</si>
  <si>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</si>
  <si>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</si>
  <si>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</si>
  <si>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</si>
  <si>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</si>
  <si>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</si>
  <si>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</si>
  <si>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</si>
  <si>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</si>
  <si>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</si>
  <si>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</si>
  <si>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</si>
  <si>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</si>
  <si>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</si>
  <si>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</si>
  <si>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</si>
  <si>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</si>
  <si>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</si>
  <si>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</si>
  <si>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</si>
  <si>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</si>
  <si>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</si>
  <si>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</si>
  <si>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</si>
  <si>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</si>
  <si>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</si>
  <si>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</si>
  <si>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</si>
  <si>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</si>
  <si>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</si>
  <si>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</si>
  <si>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</si>
  <si>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</si>
  <si>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</si>
  <si>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</si>
  <si>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</si>
  <si>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</si>
  <si>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</si>
  <si>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</si>
  <si>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</si>
  <si>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</si>
  <si>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</si>
  <si>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</si>
  <si>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</si>
  <si>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</si>
  <si>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</si>
  <si>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</si>
  <si>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</si>
  <si>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</si>
  <si>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</si>
  <si>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</si>
  <si>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</si>
  <si>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</si>
  <si>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</si>
  <si>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</si>
  <si>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</si>
  <si>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</si>
  <si>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</si>
  <si>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</si>
  <si>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</si>
  <si>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</si>
  <si>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</si>
  <si>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</si>
  <si>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</si>
  <si>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</si>
  <si>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</si>
  <si>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</si>
  <si>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</si>
  <si>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</si>
  <si>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</si>
  <si>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</si>
  <si>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</si>
  <si>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</si>
  <si>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</si>
  <si>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</si>
  <si>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</si>
  <si>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</si>
  <si>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</si>
  <si>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</si>
  <si>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</si>
  <si>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</si>
  <si>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</si>
  <si>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</si>
  <si>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</si>
  <si>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</si>
  <si>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</si>
  <si>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</si>
  <si>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</si>
  <si>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</si>
  <si>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</si>
  <si>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</si>
  <si>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</si>
  <si>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</si>
  <si>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</si>
  <si>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</si>
  <si>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</si>
  <si>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</si>
  <si>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</si>
  <si>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</si>
  <si>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</si>
  <si>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</si>
  <si>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</si>
  <si>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</si>
  <si>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</si>
  <si>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</si>
  <si>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</si>
  <si>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</si>
  <si>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</si>
  <si>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</si>
  <si>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</si>
  <si>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</si>
  <si>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</si>
  <si>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</si>
  <si>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</si>
  <si>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</si>
  <si>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</si>
  <si>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</si>
  <si>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</si>
  <si>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</si>
  <si>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</si>
  <si>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</si>
  <si>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</si>
  <si>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</si>
  <si>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</si>
  <si>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</si>
  <si>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</si>
  <si>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</si>
  <si>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</si>
  <si>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</si>
  <si>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</si>
  <si>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</si>
  <si>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</si>
  <si>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</si>
  <si>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</si>
  <si>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</si>
  <si>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</si>
  <si>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</si>
  <si>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</si>
  <si>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</si>
  <si>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</si>
  <si>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</si>
  <si>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</si>
  <si>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</si>
  <si>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</si>
  <si>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</si>
  <si>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</si>
  <si>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</si>
  <si>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</si>
  <si>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</si>
  <si>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</si>
  <si>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</si>
  <si>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</si>
  <si>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</si>
  <si>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</si>
  <si>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</si>
  <si>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</si>
  <si>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</si>
  <si>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</si>
  <si>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</si>
  <si>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</si>
  <si>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</si>
  <si>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</si>
  <si>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</si>
  <si>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</si>
  <si>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</si>
  <si>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</si>
  <si>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</si>
  <si>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</si>
  <si>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</si>
  <si>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</si>
  <si>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</si>
  <si>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</si>
  <si>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</si>
  <si>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</si>
  <si>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</si>
  <si>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</si>
  <si>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</si>
  <si>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</si>
  <si>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</si>
  <si>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</si>
  <si>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</si>
  <si>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</si>
  <si>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</si>
  <si>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</si>
  <si>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</si>
  <si>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</si>
  <si>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</si>
  <si>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</si>
  <si>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</si>
  <si>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</si>
  <si>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</si>
  <si>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</si>
  <si>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</si>
  <si>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</si>
  <si>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</si>
  <si>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</si>
  <si>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</si>
  <si>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</si>
  <si>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</si>
  <si>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</si>
  <si>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</si>
  <si>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</si>
  <si>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</si>
  <si>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</si>
  <si>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</si>
  <si>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</si>
  <si>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</si>
  <si>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</si>
  <si>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</si>
  <si>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</si>
  <si>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</si>
  <si>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</si>
  <si>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</si>
  <si>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</si>
  <si>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</si>
  <si>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</si>
  <si>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</si>
  <si>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</si>
  <si>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</si>
  <si>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</si>
  <si>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</si>
  <si>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</si>
  <si>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</si>
  <si>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</si>
  <si>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</si>
  <si>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</si>
  <si>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</si>
  <si>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</si>
  <si>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</si>
  <si>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</si>
  <si>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</si>
  <si>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</si>
  <si>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</si>
  <si>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</si>
  <si>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</si>
  <si>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</si>
  <si>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</si>
  <si>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</si>
  <si>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</si>
  <si>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</si>
  <si>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</si>
  <si>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</si>
  <si>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</si>
  <si>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</si>
  <si>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</si>
  <si>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</si>
  <si>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</si>
  <si>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</si>
  <si>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</si>
  <si>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</si>
  <si>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</si>
  <si>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</si>
  <si>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</si>
  <si>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</si>
  <si>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</si>
  <si>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</si>
  <si>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</si>
  <si>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</si>
  <si>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</si>
  <si>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</si>
  <si>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</si>
  <si>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</si>
  <si>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</si>
  <si>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</si>
  <si>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</si>
  <si>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</si>
  <si>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</si>
  <si>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</si>
  <si>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</si>
  <si>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</si>
  <si>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</si>
  <si>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</si>
  <si>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</si>
  <si>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</si>
  <si>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</si>
  <si>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</si>
  <si>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</si>
  <si>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</si>
  <si>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</si>
  <si>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</si>
  <si>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</si>
  <si>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</si>
  <si>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</si>
  <si>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</si>
  <si>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</si>
  <si>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</si>
  <si>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</si>
  <si>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</si>
  <si>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</si>
  <si>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</si>
  <si>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</si>
  <si>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</si>
  <si>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</si>
  <si>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</si>
  <si>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</si>
  <si>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</si>
  <si>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</si>
  <si>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</si>
  <si>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</si>
  <si>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</si>
  <si>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</si>
  <si>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</si>
  <si>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</si>
  <si>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</si>
  <si>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</si>
  <si>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</si>
  <si>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</si>
  <si>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</si>
  <si>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</si>
  <si>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</si>
  <si>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</si>
  <si>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</si>
  <si>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</si>
  <si>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</si>
  <si>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</si>
  <si>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</si>
  <si>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</si>
  <si>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</si>
  <si>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</si>
  <si>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</si>
  <si>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</si>
  <si>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</si>
  <si>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</si>
  <si>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</si>
  <si>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</si>
  <si>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</si>
  <si>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</si>
  <si>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</si>
  <si>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</si>
  <si>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</si>
  <si>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</si>
  <si>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</si>
  <si>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</si>
  <si>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</si>
  <si>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</si>
  <si>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</si>
  <si>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</si>
  <si>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</si>
  <si>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</si>
  <si>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</si>
  <si>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</si>
  <si>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</si>
  <si>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</si>
  <si>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</si>
  <si>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</si>
  <si>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</si>
  <si>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</si>
  <si>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</si>
  <si>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</si>
  <si>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</si>
  <si>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</si>
  <si>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</si>
  <si>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</si>
  <si>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</si>
  <si>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</si>
  <si>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</si>
  <si>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</si>
  <si>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</si>
  <si>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</si>
  <si>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</si>
  <si>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</si>
  <si>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</si>
  <si>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</si>
  <si>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</si>
  <si>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</si>
  <si>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</si>
  <si>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</si>
  <si>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</si>
  <si>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</si>
  <si>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</si>
  <si>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</si>
  <si>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</si>
  <si>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</si>
  <si>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</si>
  <si>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</si>
  <si>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</si>
  <si>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</si>
  <si>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</si>
  <si>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</si>
  <si>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</si>
  <si>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</si>
  <si>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</si>
  <si>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</si>
  <si>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</si>
  <si>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</si>
  <si>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</si>
  <si>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</si>
  <si>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</si>
  <si>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</si>
  <si>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</si>
  <si>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</si>
  <si>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</si>
  <si>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</si>
  <si>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</si>
  <si>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</si>
  <si>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</si>
  <si>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</si>
  <si>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</si>
  <si>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</si>
  <si>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</si>
  <si>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</si>
  <si>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</si>
  <si>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</si>
  <si>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</si>
  <si>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</si>
  <si>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</si>
  <si>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</si>
  <si>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</si>
  <si>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</si>
  <si>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</si>
  <si>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</si>
  <si>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</si>
  <si>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</si>
  <si>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</si>
  <si>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</si>
  <si>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</si>
  <si>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</si>
  <si>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</si>
  <si>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</si>
  <si>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</si>
  <si>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</si>
  <si>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</si>
  <si>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</si>
  <si>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</si>
  <si>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</si>
  <si>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</si>
  <si>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</si>
  <si>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</si>
  <si>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</si>
  <si>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</si>
  <si>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</si>
  <si>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</si>
  <si>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</si>
  <si>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</si>
  <si>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</si>
  <si>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</si>
  <si>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</si>
  <si>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</si>
  <si>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</si>
  <si>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</si>
  <si>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</si>
  <si>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</si>
  <si>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</si>
  <si>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</si>
  <si>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</si>
  <si>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</si>
  <si>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</si>
  <si>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</si>
  <si>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</si>
  <si>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</si>
  <si>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</si>
  <si>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</si>
  <si>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</si>
  <si>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</si>
  <si>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</si>
  <si>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</si>
  <si>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</si>
  <si>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</si>
  <si>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</si>
  <si>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</si>
  <si>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</si>
  <si>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</si>
  <si>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</si>
  <si>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</si>
  <si>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</si>
  <si>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</si>
  <si>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</si>
  <si>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</si>
  <si>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</si>
  <si>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</si>
  <si>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</si>
  <si>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</si>
  <si>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</si>
  <si>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</si>
  <si>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</si>
  <si>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</si>
  <si>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</si>
  <si>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</si>
  <si>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</si>
  <si>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</si>
  <si>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</si>
  <si>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</si>
  <si>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</si>
  <si>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</si>
  <si>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</si>
  <si>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</si>
  <si>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</si>
  <si>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</si>
  <si>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</si>
  <si>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</si>
  <si>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</si>
  <si>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</si>
  <si>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</si>
  <si>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</si>
  <si>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</si>
  <si>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</si>
  <si>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</si>
  <si>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</si>
  <si>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</si>
  <si>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</si>
  <si>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</si>
  <si>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</si>
  <si>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</si>
  <si>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</si>
  <si>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</si>
  <si>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</si>
  <si>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</si>
  <si>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</si>
  <si>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</si>
  <si>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</si>
  <si>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</si>
  <si>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</si>
  <si>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</si>
  <si>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</si>
  <si>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</si>
  <si>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</si>
  <si>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</si>
  <si>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</si>
  <si>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</si>
  <si>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</si>
  <si>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</si>
  <si>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</si>
  <si>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</si>
  <si>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</si>
  <si>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</si>
  <si>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</si>
  <si>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</si>
  <si>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</si>
  <si>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</si>
  <si>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</si>
  <si>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</si>
  <si>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</si>
  <si>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</si>
  <si>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</si>
  <si>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</si>
  <si>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</si>
  <si>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</si>
  <si>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</si>
  <si>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</si>
  <si>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</si>
  <si>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</si>
  <si>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</si>
  <si>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</si>
  <si>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</si>
  <si>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</si>
  <si>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</si>
  <si>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</si>
  <si>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</si>
  <si>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</si>
  <si>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</si>
  <si>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</si>
  <si>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</si>
  <si>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</si>
  <si>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</si>
  <si>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</si>
  <si>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</si>
  <si>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</si>
  <si>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</si>
  <si>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</si>
  <si>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</si>
  <si>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</si>
  <si>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</si>
  <si>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</si>
  <si>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</si>
  <si>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</si>
  <si>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</si>
  <si>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</si>
  <si>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</si>
  <si>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</si>
  <si>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</si>
  <si>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</si>
  <si>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</si>
  <si>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</si>
  <si>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</si>
  <si>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</si>
  <si>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</si>
  <si>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</si>
  <si>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</si>
  <si>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</si>
  <si>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</si>
  <si>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</si>
  <si>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</si>
  <si>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</si>
  <si>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</si>
  <si>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</si>
  <si>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</si>
  <si>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</si>
  <si>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</si>
  <si>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</si>
  <si>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</si>
  <si>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</si>
  <si>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</si>
  <si>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</si>
  <si>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</si>
  <si>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</si>
  <si>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</si>
  <si>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</si>
  <si>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</si>
  <si>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</si>
  <si>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</si>
  <si>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</si>
  <si>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</si>
  <si>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</si>
  <si>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</si>
  <si>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</si>
  <si>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</si>
  <si>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</si>
  <si>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</si>
  <si>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</si>
  <si>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</si>
  <si>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</si>
  <si>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</si>
  <si>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</si>
  <si>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</si>
  <si>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</si>
  <si>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</si>
  <si>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</si>
  <si>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</si>
  <si>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</si>
  <si>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</si>
  <si>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</si>
  <si>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</si>
  <si>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</si>
  <si>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</si>
  <si>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</si>
  <si>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</si>
  <si>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</si>
  <si>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</si>
  <si>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</si>
  <si>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</si>
  <si>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</si>
  <si>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</si>
  <si>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</si>
  <si>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</si>
  <si>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</si>
  <si>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</si>
  <si>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</si>
  <si>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</si>
  <si>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</si>
  <si>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</si>
  <si>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</si>
  <si>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</si>
  <si>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</si>
  <si>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</si>
  <si>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</si>
  <si>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</si>
  <si>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</si>
  <si>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</si>
  <si>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</si>
  <si>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</si>
  <si>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</si>
  <si>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</si>
  <si>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</si>
  <si>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</si>
  <si>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</si>
  <si>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</si>
  <si>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</si>
  <si>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</si>
  <si>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</si>
  <si>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</si>
  <si>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</si>
  <si>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</si>
  <si>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</si>
  <si>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</si>
  <si>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</si>
  <si>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</si>
  <si>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</si>
  <si>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</si>
  <si>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</si>
  <si>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</si>
  <si>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</si>
  <si>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</si>
  <si>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</si>
  <si>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</si>
  <si>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</si>
  <si>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</si>
  <si>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</si>
  <si>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</si>
  <si>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</si>
  <si>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</si>
  <si>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</si>
  <si>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</si>
  <si>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</si>
  <si>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</si>
  <si>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</si>
  <si>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</si>
  <si>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</si>
  <si>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</si>
  <si>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</si>
  <si>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</si>
  <si>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</si>
  <si>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</si>
  <si>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</si>
  <si>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</si>
  <si>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</si>
  <si>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</si>
  <si>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</si>
  <si>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</si>
  <si>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</si>
  <si>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</si>
  <si>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</si>
  <si>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</si>
  <si>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</si>
  <si>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</si>
  <si>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</si>
  <si>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</si>
  <si>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</si>
  <si>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</si>
  <si>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</si>
  <si>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</si>
  <si>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</si>
  <si>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</si>
  <si>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</si>
  <si>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</si>
  <si>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</si>
  <si>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</si>
  <si>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</si>
  <si>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</si>
  <si>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</si>
  <si>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</si>
  <si>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</si>
  <si>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</si>
  <si>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</si>
  <si>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</si>
  <si>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</si>
  <si>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</si>
  <si>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</si>
  <si>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</si>
  <si>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</si>
  <si>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</si>
  <si>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</si>
  <si>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</si>
  <si>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</si>
  <si>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</si>
  <si>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</si>
  <si>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</si>
  <si>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</si>
  <si>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</si>
  <si>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</si>
  <si>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</si>
  <si>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</si>
  <si>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</si>
  <si>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</si>
  <si>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</si>
  <si>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</si>
  <si>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</si>
  <si>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</si>
  <si>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</si>
  <si>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</si>
  <si>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</si>
  <si>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</si>
  <si>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</si>
  <si>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</si>
  <si>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</si>
  <si>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</si>
  <si>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</si>
  <si>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</si>
  <si>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</si>
  <si>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</si>
  <si>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</si>
  <si>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</si>
  <si>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</si>
  <si>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</si>
  <si>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</si>
  <si>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</si>
  <si>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</si>
  <si>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</si>
  <si>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</si>
  <si>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</si>
  <si>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</si>
  <si>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</si>
  <si>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</si>
  <si>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</si>
  <si>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</si>
  <si>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</si>
  <si>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</si>
  <si>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</si>
  <si>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</si>
  <si>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</si>
  <si>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</si>
  <si>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</si>
  <si>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</si>
  <si>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</si>
  <si>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</si>
  <si>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</si>
  <si>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</si>
  <si>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</si>
  <si>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</si>
  <si>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</si>
  <si>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</si>
  <si>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</si>
  <si>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</si>
  <si>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</si>
  <si>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</si>
  <si>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</si>
  <si>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</si>
  <si>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</si>
  <si>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</si>
  <si>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</si>
  <si>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</si>
  <si>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</si>
  <si>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</si>
  <si>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</si>
  <si>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</si>
  <si>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</si>
  <si>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</si>
  <si>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</si>
  <si>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</si>
  <si>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</si>
  <si>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</si>
  <si>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</si>
  <si>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</si>
  <si>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</si>
  <si>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</si>
  <si>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</si>
  <si>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</si>
  <si>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</si>
  <si>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</si>
  <si>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</si>
  <si>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</si>
  <si>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</si>
  <si>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</si>
  <si>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</si>
  <si>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</si>
  <si>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</si>
  <si>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</si>
  <si>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</si>
  <si>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</si>
  <si>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</si>
  <si>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</si>
  <si>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</si>
  <si>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</si>
  <si>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</si>
  <si>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</si>
  <si>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</si>
  <si>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</si>
  <si>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</si>
  <si>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</si>
  <si>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</si>
  <si>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</si>
  <si>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</si>
  <si>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</si>
  <si>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</si>
  <si>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</si>
  <si>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</si>
  <si>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</si>
  <si>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</si>
  <si>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</si>
  <si>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</si>
  <si>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</si>
  <si>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</si>
  <si>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</si>
  <si>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</si>
  <si>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</si>
  <si>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</si>
  <si>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</si>
  <si>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</si>
  <si>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</si>
  <si>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</si>
  <si>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</si>
  <si>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</si>
  <si>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</si>
  <si>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</si>
  <si>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</si>
  <si>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</si>
  <si>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</si>
  <si>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</si>
  <si>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</si>
  <si>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</si>
  <si>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</si>
  <si>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</si>
  <si>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</si>
  <si>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</si>
  <si>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</si>
  <si>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</si>
  <si>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</si>
  <si>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</si>
  <si>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</si>
  <si>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</si>
  <si>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</si>
  <si>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</si>
  <si>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</si>
  <si>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</si>
  <si>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</si>
  <si>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</si>
  <si>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</si>
  <si>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</si>
  <si>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</si>
  <si>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</si>
  <si>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</si>
  <si>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</si>
  <si>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</si>
  <si>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</si>
  <si>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</si>
  <si>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</si>
  <si>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</si>
  <si>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</si>
  <si>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</si>
  <si>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</si>
  <si>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</si>
  <si>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</si>
  <si>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</si>
  <si>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</si>
  <si>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</si>
  <si>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</si>
  <si>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</si>
  <si>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</si>
  <si>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</si>
  <si>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</si>
  <si>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</si>
  <si>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</si>
  <si>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</si>
  <si>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</si>
  <si>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</si>
  <si>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</si>
  <si>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</si>
  <si>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</si>
  <si>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</si>
  <si>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</si>
  <si>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</si>
  <si>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</si>
  <si>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</si>
  <si>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</si>
  <si>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</si>
  <si>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</si>
  <si>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</si>
  <si>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</si>
  <si>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</si>
  <si>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</si>
  <si>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</si>
  <si>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</si>
  <si>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</si>
  <si>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</si>
  <si>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</si>
  <si>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</si>
  <si>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</si>
  <si>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</si>
  <si>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</si>
  <si>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</si>
  <si>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</si>
  <si>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</si>
  <si>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</si>
  <si>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</si>
  <si>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</si>
  <si>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</si>
  <si>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</si>
  <si>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</si>
  <si>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</si>
  <si>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</si>
  <si>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</si>
  <si>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</si>
  <si>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</si>
  <si>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</si>
  <si>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</si>
  <si>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</si>
  <si>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</si>
  <si>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</si>
  <si>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</si>
  <si>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</si>
  <si>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</si>
  <si>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</si>
  <si>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</si>
  <si>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</si>
  <si>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</si>
  <si>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</si>
  <si>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</si>
  <si>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</si>
  <si>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</si>
  <si>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</si>
  <si>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</si>
  <si>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</si>
  <si>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</si>
  <si>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</si>
  <si>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</si>
  <si>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</si>
  <si>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</si>
  <si>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</si>
  <si>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</si>
  <si>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</si>
  <si>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</si>
  <si>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</si>
  <si>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</si>
  <si>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</si>
  <si>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</si>
  <si>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</si>
  <si>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</si>
  <si>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</si>
  <si>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</si>
  <si>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</si>
  <si>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</si>
  <si>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</si>
  <si>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</si>
  <si>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</si>
  <si>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</si>
  <si>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</si>
  <si>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</si>
  <si>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</si>
  <si>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</si>
  <si>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</si>
  <si>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</si>
  <si>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</si>
  <si>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</si>
  <si>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</si>
  <si>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</si>
  <si>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</si>
  <si>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</si>
  <si>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</si>
  <si>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</si>
  <si>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</si>
  <si>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</si>
  <si>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</si>
  <si>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</si>
  <si>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</si>
  <si>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</si>
  <si>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</si>
  <si>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</si>
  <si>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</si>
  <si>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</si>
  <si>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</si>
  <si>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</si>
  <si>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</si>
  <si>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</si>
  <si>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</si>
  <si>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</si>
  <si>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</si>
  <si>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</si>
  <si>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</si>
  <si>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</si>
  <si>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</si>
  <si>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</si>
  <si>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</si>
  <si>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</si>
  <si>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</si>
  <si>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</si>
  <si>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</si>
  <si>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</si>
  <si>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</si>
  <si>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</si>
  <si>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</si>
  <si>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</si>
  <si>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</si>
  <si>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</si>
  <si>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</si>
  <si>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</si>
  <si>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</si>
  <si>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</si>
  <si>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</si>
  <si>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</si>
  <si>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</si>
  <si>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</si>
  <si>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</si>
  <si>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</si>
  <si>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</si>
  <si>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</si>
  <si>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</si>
  <si>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</si>
  <si>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</si>
  <si>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</si>
  <si>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</si>
  <si>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</si>
  <si>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</si>
  <si>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</si>
  <si>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</si>
  <si>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</si>
  <si>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</si>
  <si>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</si>
  <si>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</si>
  <si>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</si>
  <si>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</si>
  <si>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</si>
  <si>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</si>
  <si>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</si>
  <si>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</si>
  <si>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</si>
  <si>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</si>
  <si>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</si>
  <si>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</si>
  <si>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</si>
  <si>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</si>
  <si>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</si>
  <si>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</si>
  <si>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</si>
  <si>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</si>
  <si>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</si>
  <si>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</si>
  <si>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</si>
  <si>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</si>
  <si>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</si>
  <si>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</si>
  <si>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</si>
  <si>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</si>
  <si>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</si>
  <si>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</si>
  <si>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</si>
  <si>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</si>
  <si>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</si>
  <si>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</si>
  <si>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</si>
  <si>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</si>
  <si>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</si>
  <si>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</si>
  <si>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</si>
  <si>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</si>
  <si>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</si>
  <si>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</si>
  <si>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</si>
  <si>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</si>
  <si>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</si>
  <si>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</si>
  <si>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</si>
  <si>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</si>
  <si>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</si>
  <si>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</si>
  <si>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</si>
  <si>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</si>
  <si>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</si>
  <si>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</si>
  <si>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</si>
  <si>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</si>
  <si>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</si>
  <si>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</si>
  <si>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</si>
  <si>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</si>
  <si>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</si>
  <si>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</si>
  <si>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</si>
  <si>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</si>
  <si>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</si>
  <si>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</si>
  <si>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</si>
  <si>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</si>
  <si>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</si>
  <si>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</si>
  <si>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</si>
  <si>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</si>
  <si>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</si>
  <si>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</si>
  <si>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</si>
  <si>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</si>
  <si>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</si>
  <si>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</si>
  <si>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</si>
  <si>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</si>
  <si>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</si>
  <si>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</si>
  <si>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</si>
  <si>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</si>
  <si>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</si>
  <si>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</si>
  <si>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</si>
  <si>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</si>
  <si>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</si>
  <si>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</si>
  <si>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</si>
  <si>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</si>
  <si>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</si>
  <si>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</si>
  <si>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</si>
  <si>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</si>
  <si>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</si>
  <si>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</si>
  <si>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</si>
  <si>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</si>
  <si>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</si>
  <si>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</si>
  <si>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</si>
  <si>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</si>
  <si>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</si>
  <si>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</si>
  <si>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</si>
  <si>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</si>
  <si>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</si>
  <si>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</si>
  <si>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</si>
  <si>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</si>
  <si>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</si>
  <si>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</si>
  <si>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</si>
  <si>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</si>
  <si>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</si>
  <si>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</si>
  <si>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</si>
  <si>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</si>
  <si>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</si>
  <si>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</si>
  <si>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</si>
  <si>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</si>
  <si>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</si>
  <si>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</si>
  <si>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</si>
  <si>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</si>
  <si>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</si>
  <si>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</si>
  <si>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</si>
  <si>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</si>
  <si>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</si>
  <si>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</si>
  <si>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</si>
  <si>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</si>
  <si>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</si>
  <si>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</si>
  <si>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</si>
  <si>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</si>
  <si>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</si>
  <si>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</si>
  <si>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</si>
  <si>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</si>
  <si>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</si>
  <si>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</si>
  <si>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</si>
  <si>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</si>
  <si>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</si>
  <si>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</si>
  <si>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</si>
  <si>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</si>
  <si>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</si>
  <si>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</si>
  <si>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</si>
  <si>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</si>
  <si>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</si>
  <si>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</si>
  <si>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</si>
  <si>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</si>
  <si>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</si>
  <si>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</si>
  <si>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</si>
  <si>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</si>
  <si>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</si>
  <si>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</si>
  <si>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</si>
  <si>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</si>
  <si>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</si>
  <si>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</si>
  <si>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</si>
  <si>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</si>
  <si>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</si>
  <si>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</si>
  <si>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</si>
  <si>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</si>
  <si>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</si>
  <si>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</si>
  <si>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</si>
  <si>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</si>
  <si>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</si>
  <si>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</si>
  <si>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</si>
  <si>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</si>
  <si>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</si>
  <si>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</si>
  <si>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</si>
  <si>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</si>
  <si>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</si>
  <si>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</si>
  <si>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</si>
  <si>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</si>
  <si>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</si>
  <si>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</si>
  <si>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</si>
  <si>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</si>
  <si>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</si>
  <si>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</si>
  <si>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</si>
  <si>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</si>
  <si>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</si>
  <si>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</si>
  <si>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</si>
  <si>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</si>
  <si>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</si>
  <si>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</si>
  <si>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</si>
  <si>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</si>
  <si>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</si>
  <si>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</si>
  <si>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</si>
  <si>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</si>
  <si>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</si>
  <si>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</si>
  <si>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</si>
  <si>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</si>
  <si>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</si>
  <si>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</si>
  <si>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</si>
  <si>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</si>
  <si>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</si>
  <si>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</si>
  <si>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</si>
  <si>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</si>
  <si>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</si>
  <si>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</si>
  <si>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</si>
  <si>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</si>
  <si>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</si>
  <si>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</si>
  <si>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</si>
  <si>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</si>
  <si>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</si>
  <si>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</si>
  <si>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</si>
  <si>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</si>
  <si>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</si>
  <si>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</si>
  <si>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</si>
  <si>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</si>
  <si>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</si>
  <si>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</si>
  <si>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</si>
  <si>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</si>
  <si>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</si>
  <si>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</si>
  <si>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</si>
  <si>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</si>
  <si>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</si>
  <si>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</si>
  <si>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</si>
  <si>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</si>
  <si>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</si>
  <si>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</si>
  <si>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</si>
  <si>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</si>
  <si>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</si>
  <si>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</si>
  <si>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</si>
  <si>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</si>
  <si>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</si>
  <si>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</si>
  <si>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</si>
  <si>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</si>
  <si>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</si>
  <si>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</si>
  <si>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</si>
  <si>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</si>
  <si>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</si>
  <si>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</si>
  <si>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</si>
  <si>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</si>
  <si>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</si>
  <si>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</si>
  <si>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</si>
  <si>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</si>
  <si>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</si>
  <si>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</si>
  <si>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</si>
  <si>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</si>
  <si>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</si>
  <si>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</si>
  <si>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</si>
  <si>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</si>
  <si>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</si>
  <si>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</si>
  <si>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</si>
  <si>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</si>
  <si>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</si>
  <si>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</si>
  <si>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</si>
  <si>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</si>
  <si>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</si>
  <si>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</si>
  <si>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</si>
  <si>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</si>
  <si>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</si>
  <si>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</si>
  <si>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</si>
  <si>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</si>
  <si>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</si>
  <si>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</si>
  <si>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</si>
  <si>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</si>
  <si>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</si>
  <si>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</si>
  <si>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</si>
  <si>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</si>
  <si>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</si>
  <si>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</si>
  <si>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</si>
  <si>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</si>
  <si>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</si>
  <si>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</si>
  <si>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</si>
  <si>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</si>
  <si>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</si>
  <si>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</si>
  <si>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</si>
  <si>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</si>
  <si>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</si>
  <si>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</si>
  <si>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</si>
  <si>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</si>
  <si>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</si>
  <si>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</si>
  <si>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</si>
  <si>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</si>
  <si>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</si>
  <si>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</si>
  <si>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</si>
  <si>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</si>
  <si>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</si>
  <si>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</si>
  <si>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</si>
  <si>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</si>
  <si>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</si>
  <si>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</si>
  <si>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</si>
  <si>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</si>
  <si>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</si>
  <si>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</si>
  <si>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</si>
  <si>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</si>
  <si>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</si>
  <si>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</si>
  <si>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</si>
  <si>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</si>
  <si>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</si>
  <si>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</si>
  <si>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</si>
  <si>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</si>
  <si>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</si>
  <si>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</si>
  <si>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</si>
  <si>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</si>
  <si>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</si>
  <si>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</si>
  <si>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</si>
  <si>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</si>
  <si>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</si>
  <si>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</si>
  <si>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</si>
  <si>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</si>
  <si>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</si>
  <si>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</si>
  <si>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</si>
  <si>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</si>
  <si>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</si>
  <si>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</si>
  <si>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</si>
  <si>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</si>
  <si>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</si>
  <si>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</si>
  <si>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</si>
  <si>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</si>
  <si>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</si>
  <si>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</si>
  <si>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</si>
  <si>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</si>
  <si>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</si>
  <si>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</si>
  <si>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</si>
  <si>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</si>
  <si>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</si>
  <si>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</si>
  <si>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</si>
  <si>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</si>
  <si>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</si>
  <si>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</si>
  <si>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</si>
  <si>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</si>
  <si>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</si>
  <si>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</si>
  <si>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</si>
  <si>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</si>
  <si>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</si>
  <si>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</si>
  <si>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</si>
  <si>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</si>
  <si>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</si>
  <si>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</si>
  <si>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</si>
  <si>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</si>
  <si>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</si>
  <si>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</si>
  <si>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</si>
  <si>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</si>
  <si>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</si>
  <si>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</si>
  <si>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</si>
  <si>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</si>
  <si>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</si>
  <si>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</si>
  <si>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</si>
  <si>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</si>
  <si>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</si>
  <si>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</si>
  <si>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</si>
  <si>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</si>
  <si>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</si>
  <si>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</si>
  <si>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</si>
  <si>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</si>
  <si>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</si>
  <si>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</si>
  <si>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</si>
  <si>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</si>
  <si>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</si>
  <si>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</si>
  <si>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</si>
  <si>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</si>
  <si>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</si>
  <si>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</si>
  <si>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</si>
  <si>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</si>
  <si>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</si>
  <si>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</si>
  <si>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</si>
  <si>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</si>
  <si>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</si>
  <si>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</si>
  <si>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</si>
  <si>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</si>
  <si>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</si>
  <si>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</si>
  <si>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</si>
  <si>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</si>
  <si>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</si>
  <si>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</si>
  <si>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</si>
  <si>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</si>
  <si>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</si>
  <si>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</si>
  <si>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</si>
  <si>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</si>
  <si>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</si>
  <si>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</si>
  <si>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</si>
  <si>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</si>
  <si>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</si>
  <si>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</si>
  <si>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</si>
  <si>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</si>
  <si>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</si>
  <si>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</si>
  <si>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</si>
  <si>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</si>
  <si>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</si>
  <si>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</si>
  <si>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</si>
  <si>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</si>
  <si>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</si>
  <si>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</si>
  <si>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</si>
  <si>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</si>
  <si>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</si>
  <si>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</si>
  <si>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</si>
  <si>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</si>
  <si>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</si>
  <si>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</si>
  <si>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</si>
  <si>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</si>
  <si>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</si>
  <si>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</si>
  <si>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</si>
  <si>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</si>
  <si>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</si>
  <si>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</si>
  <si>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</si>
  <si>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</si>
  <si>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</si>
  <si>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</si>
  <si>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</si>
  <si>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</si>
  <si>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</si>
  <si>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</si>
  <si>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</si>
  <si>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</si>
  <si>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</si>
  <si>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</si>
  <si>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</si>
  <si>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</si>
  <si>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</si>
  <si>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</si>
  <si>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</si>
  <si>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</si>
  <si>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</si>
  <si>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</si>
  <si>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</si>
  <si>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</si>
  <si>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</si>
  <si>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</si>
  <si>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</si>
  <si>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</si>
  <si>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</si>
  <si>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</si>
  <si>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</si>
  <si>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</si>
  <si>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</si>
  <si>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</si>
  <si>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</si>
  <si>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</si>
  <si>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</si>
  <si>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</si>
  <si>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</si>
  <si>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</si>
  <si>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</si>
  <si>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</si>
  <si>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</si>
  <si>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</si>
  <si>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</si>
  <si>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</si>
  <si>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</si>
  <si>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</si>
  <si>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</si>
  <si>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</si>
  <si>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</si>
  <si>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</si>
  <si>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</si>
  <si>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</si>
  <si>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</si>
  <si>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</si>
  <si>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</si>
  <si>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</si>
  <si>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</si>
  <si>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</si>
  <si>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</si>
  <si>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</si>
  <si>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</si>
  <si>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</si>
  <si>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</si>
  <si>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</si>
  <si>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</si>
  <si>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</si>
  <si>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</si>
  <si>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</si>
  <si>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</si>
  <si>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</si>
  <si>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</si>
  <si>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</si>
  <si>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</si>
  <si>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</si>
  <si>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</si>
  <si>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</si>
  <si>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</si>
  <si>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</si>
  <si>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</si>
  <si>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</si>
  <si>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</si>
  <si>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</si>
  <si>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</si>
  <si>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</si>
  <si>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</si>
  <si>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</si>
  <si>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</si>
  <si>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</si>
  <si>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</si>
  <si>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</si>
  <si>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</si>
  <si>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</si>
  <si>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</si>
  <si>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</si>
  <si>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</si>
  <si>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</si>
  <si>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</si>
  <si>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</si>
  <si>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</si>
  <si>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</si>
  <si>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</si>
  <si>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</si>
  <si>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</si>
  <si>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</si>
  <si>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</si>
  <si>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</si>
  <si>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</si>
  <si>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</si>
  <si>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</si>
  <si>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</si>
  <si>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</si>
  <si>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</si>
  <si>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</si>
  <si>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</si>
  <si>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</si>
  <si>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</si>
  <si>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</si>
  <si>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</si>
  <si>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</si>
  <si>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</si>
  <si>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</si>
  <si>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</si>
  <si>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</si>
  <si>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</si>
  <si>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</si>
  <si>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</si>
  <si>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</si>
  <si>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</si>
  <si>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</si>
  <si>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</si>
  <si>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</si>
  <si>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</si>
  <si>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</si>
  <si>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</si>
  <si>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</si>
  <si>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</si>
  <si>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</si>
  <si>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</si>
  <si>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</si>
  <si>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</si>
  <si>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</si>
  <si>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</si>
  <si>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</si>
  <si>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</si>
  <si>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</si>
  <si>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</si>
  <si>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</si>
  <si>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</si>
  <si>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</si>
  <si>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</si>
  <si>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</si>
  <si>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</si>
  <si>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</si>
  <si>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</si>
  <si>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</si>
  <si>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</si>
  <si>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</si>
  <si>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</si>
  <si>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</si>
  <si>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</si>
  <si>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</si>
  <si>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</si>
  <si>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</si>
  <si>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</si>
  <si>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</si>
  <si>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</si>
  <si>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</si>
  <si>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</si>
  <si>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</si>
  <si>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</si>
  <si>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</si>
  <si>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</si>
  <si>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</si>
  <si>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</si>
  <si>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</si>
  <si>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</si>
  <si>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</si>
  <si>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</si>
  <si>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</si>
  <si>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</si>
  <si>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</si>
  <si>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</si>
  <si>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</si>
  <si>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</si>
  <si>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</si>
  <si>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</si>
  <si>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</si>
  <si>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</si>
  <si>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</si>
  <si>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</si>
  <si>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</si>
  <si>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</si>
  <si>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</si>
  <si>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</si>
  <si>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</si>
  <si>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</si>
  <si>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</si>
  <si>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</si>
  <si>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</si>
  <si>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</si>
  <si>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</si>
  <si>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</si>
  <si>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</si>
  <si>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</si>
  <si>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</si>
  <si>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</si>
  <si>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</si>
  <si>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</si>
  <si>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</si>
  <si>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</si>
  <si>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</si>
  <si>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</si>
  <si>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</si>
  <si>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</si>
  <si>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</si>
  <si>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</si>
  <si>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</si>
  <si>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</si>
  <si>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</si>
  <si>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</si>
  <si>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</si>
  <si>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</si>
  <si>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</si>
  <si>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</si>
  <si>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</si>
  <si>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</si>
  <si>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</si>
  <si>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</si>
  <si>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</si>
  <si>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</si>
  <si>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</si>
  <si>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</si>
  <si>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</si>
  <si>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</si>
  <si>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</si>
  <si>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</si>
  <si>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</si>
  <si>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</si>
  <si>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</si>
  <si>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</si>
  <si>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</si>
  <si>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</si>
  <si>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</si>
  <si>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</si>
  <si>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</si>
  <si>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</si>
  <si>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</si>
  <si>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</si>
  <si>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</si>
  <si>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</si>
  <si>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</si>
  <si>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</si>
  <si>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</si>
  <si>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</si>
  <si>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</si>
  <si>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</si>
  <si>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</si>
  <si>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</si>
  <si>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</si>
  <si>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</si>
  <si>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</si>
  <si>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</si>
  <si>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</si>
  <si>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</si>
  <si>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</si>
  <si>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</si>
  <si>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</si>
  <si>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</si>
  <si>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</si>
  <si>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</si>
  <si>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</si>
  <si>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</si>
  <si>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</si>
  <si>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</si>
  <si>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</si>
  <si>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</si>
  <si>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</si>
  <si>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</si>
  <si>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</si>
  <si>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</si>
  <si>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</si>
  <si>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</si>
  <si>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</si>
  <si>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</si>
  <si>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</si>
  <si>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</si>
  <si>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</si>
  <si>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</si>
  <si>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</si>
  <si>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</si>
  <si>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</si>
  <si>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</si>
  <si>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</si>
  <si>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</si>
  <si>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</si>
  <si>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</si>
  <si>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</si>
  <si>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</si>
  <si>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</si>
  <si>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</si>
  <si>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</si>
  <si>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</si>
  <si>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</si>
  <si>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</si>
  <si>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</si>
  <si>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</si>
  <si>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</si>
  <si>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</si>
  <si>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</si>
  <si>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</si>
  <si>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</si>
  <si>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</si>
  <si>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</si>
  <si>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</si>
  <si>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</si>
  <si>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</si>
  <si>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</si>
  <si>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</si>
  <si>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</si>
  <si>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</si>
  <si>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</si>
  <si>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</si>
  <si>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</si>
  <si>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</si>
  <si>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</si>
  <si>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</si>
  <si>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</si>
  <si>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</si>
  <si>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</si>
  <si>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</si>
  <si>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</si>
  <si>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</si>
  <si>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</si>
  <si>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</si>
  <si>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</si>
  <si>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</si>
  <si>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</si>
  <si>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</si>
  <si>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</si>
  <si>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</si>
  <si>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</si>
  <si>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</si>
  <si>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</si>
  <si>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</si>
  <si>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</si>
  <si>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</si>
  <si>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</si>
  <si>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</si>
  <si>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</si>
  <si>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</si>
  <si>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</si>
  <si>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</si>
  <si>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</si>
  <si>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</si>
  <si>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</si>
  <si>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</si>
  <si>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</si>
  <si>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</si>
  <si>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</si>
  <si>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</si>
  <si>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</si>
  <si>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</si>
  <si>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</si>
  <si>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</si>
  <si>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</si>
  <si>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</si>
  <si>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</si>
  <si>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</si>
  <si>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</si>
  <si>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</si>
  <si>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</si>
  <si>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</si>
  <si>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</si>
  <si>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</si>
  <si>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</si>
  <si>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</si>
  <si>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</si>
  <si>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</si>
  <si>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</si>
  <si>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</si>
  <si>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</si>
  <si>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</si>
  <si>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</si>
  <si>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</si>
  <si>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</si>
  <si>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</si>
  <si>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</si>
  <si>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</si>
  <si>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</si>
  <si>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</si>
  <si>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</si>
  <si>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</si>
  <si>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</si>
  <si>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</si>
  <si>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</si>
  <si>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</si>
  <si>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</si>
  <si>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</si>
  <si>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</si>
  <si>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</si>
  <si>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</si>
  <si>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</si>
  <si>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</si>
  <si>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</si>
  <si>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</si>
  <si>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</si>
  <si>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</si>
  <si>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</si>
  <si>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</si>
  <si>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</si>
  <si>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</si>
  <si>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</si>
  <si>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</si>
  <si>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</si>
  <si>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</si>
  <si>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</si>
  <si>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</si>
  <si>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</si>
  <si>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</si>
  <si>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</si>
  <si>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</si>
  <si>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</si>
  <si>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</si>
  <si>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</si>
  <si>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</si>
  <si>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</si>
  <si>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</si>
  <si>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</si>
  <si>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</si>
  <si>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</si>
  <si>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</si>
  <si>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</si>
  <si>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</si>
  <si>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</si>
  <si>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</si>
  <si>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</si>
  <si>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</si>
  <si>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</si>
  <si>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</si>
  <si>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</si>
  <si>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</si>
  <si>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</si>
  <si>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</si>
  <si>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</si>
  <si>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</si>
  <si>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</si>
  <si>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</si>
  <si>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</si>
  <si>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</si>
  <si>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</si>
  <si>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</si>
  <si>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</si>
  <si>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</si>
  <si>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</si>
  <si>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</si>
  <si>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</si>
  <si>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</si>
  <si>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</si>
  <si>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</si>
  <si>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</si>
  <si>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</si>
  <si>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</si>
  <si>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</si>
  <si>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</si>
  <si>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</si>
  <si>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</si>
  <si>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</si>
  <si>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</si>
  <si>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</si>
  <si>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</si>
  <si>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</si>
  <si>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</si>
  <si>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</si>
  <si>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</si>
  <si>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</si>
  <si>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</si>
  <si>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</si>
  <si>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</si>
  <si>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</si>
  <si>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</si>
  <si>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</si>
  <si>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</si>
  <si>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</si>
  <si>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</si>
  <si>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</si>
  <si>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</si>
  <si>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</si>
  <si>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</si>
  <si>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</si>
  <si>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</si>
  <si>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</si>
  <si>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</si>
  <si>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</si>
  <si>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</si>
  <si>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</si>
  <si>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</si>
  <si>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</si>
  <si>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</si>
  <si>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</si>
  <si>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</si>
  <si>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</si>
  <si>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</si>
  <si>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</si>
  <si>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</si>
  <si>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</si>
  <si>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</si>
  <si>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</si>
  <si>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</si>
  <si>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</si>
  <si>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</si>
  <si>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</si>
  <si>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</si>
  <si>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</si>
  <si>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</si>
  <si>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</si>
  <si>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</si>
  <si>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</si>
  <si>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</si>
  <si>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</si>
  <si>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</si>
  <si>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</si>
  <si>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</si>
  <si>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</si>
  <si>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</si>
  <si>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</si>
  <si>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</si>
  <si>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</si>
  <si>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</si>
  <si>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</si>
  <si>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</si>
  <si>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</si>
  <si>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</si>
  <si>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</si>
  <si>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</si>
  <si>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</si>
  <si>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</si>
  <si>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</si>
  <si>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</si>
  <si>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</si>
  <si>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</si>
  <si>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</si>
  <si>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</si>
  <si>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</si>
  <si>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</si>
  <si>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</si>
  <si>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</si>
  <si>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</si>
  <si>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</si>
  <si>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</si>
  <si>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</si>
  <si>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</si>
  <si>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</si>
  <si>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</si>
  <si>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</si>
  <si>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</si>
  <si>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</si>
  <si>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</si>
  <si>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</si>
  <si>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</si>
  <si>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</si>
  <si>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</si>
  <si>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</si>
  <si>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</si>
  <si>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</si>
  <si>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</si>
  <si>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</si>
  <si>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</si>
  <si>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</si>
  <si>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</si>
  <si>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</si>
  <si>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</si>
  <si>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</si>
  <si>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</si>
  <si>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</si>
  <si>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</si>
  <si>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</si>
  <si>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</si>
  <si>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</si>
  <si>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</si>
  <si>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</si>
  <si>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</si>
  <si>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</si>
  <si>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</si>
  <si>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</si>
  <si>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</si>
  <si>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</si>
  <si>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</si>
  <si>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</si>
  <si>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</si>
  <si>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</si>
  <si>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</si>
  <si>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</si>
  <si>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</si>
  <si>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</si>
  <si>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</si>
  <si>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</si>
  <si>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</si>
  <si>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</si>
  <si>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</si>
  <si>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</si>
  <si>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</si>
  <si>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</si>
  <si>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</si>
  <si>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</si>
  <si>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</si>
  <si>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</si>
  <si>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</si>
  <si>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</si>
  <si>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</si>
  <si>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</si>
  <si>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</si>
  <si>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</si>
  <si>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</si>
  <si>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</si>
  <si>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</si>
  <si>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</si>
  <si>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</si>
  <si>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</si>
  <si>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</si>
  <si>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</si>
  <si>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</si>
  <si>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</si>
  <si>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</si>
  <si>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</si>
  <si>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</si>
  <si>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</si>
  <si>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</si>
  <si>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</si>
  <si>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</si>
  <si>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</si>
  <si>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</si>
  <si>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</si>
  <si>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</si>
  <si>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</si>
  <si>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</si>
  <si>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</si>
  <si>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</si>
  <si>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</si>
  <si>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</si>
  <si>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</si>
  <si>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</si>
  <si>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</si>
  <si>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</si>
  <si>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</si>
  <si>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</si>
  <si>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</si>
  <si>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</si>
  <si>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</si>
  <si>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</si>
  <si>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</si>
  <si>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</si>
  <si>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</si>
  <si>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</si>
  <si>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</si>
  <si>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</si>
  <si>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</si>
  <si>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</si>
  <si>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</si>
  <si>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</si>
  <si>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</si>
  <si>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</si>
  <si>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</si>
  <si>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</si>
  <si>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</si>
  <si>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</si>
  <si>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</si>
  <si>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</si>
  <si>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</si>
  <si>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</si>
  <si>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</si>
  <si>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</si>
  <si>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</si>
  <si>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</si>
  <si>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</si>
  <si>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</si>
  <si>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</si>
  <si>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</si>
  <si>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</si>
  <si>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</si>
  <si>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</si>
  <si>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</si>
  <si>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</si>
  <si>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</si>
  <si>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</si>
  <si>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</si>
  <si>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</si>
  <si>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</si>
  <si>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</si>
  <si>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</si>
  <si>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</si>
  <si>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</si>
  <si>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</si>
  <si>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</si>
  <si>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</si>
  <si>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</si>
  <si>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</si>
  <si>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</si>
  <si>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</si>
  <si>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</si>
  <si>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</si>
  <si>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</si>
  <si>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</si>
  <si>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</si>
  <si>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</si>
  <si>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</si>
  <si>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</si>
  <si>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</si>
  <si>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</si>
  <si>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</si>
  <si>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</si>
  <si>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</si>
  <si>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</si>
  <si>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</si>
  <si>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</si>
  <si>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</si>
  <si>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</si>
  <si>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</si>
  <si>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</si>
  <si>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</si>
  <si>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</si>
  <si>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</si>
  <si>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</si>
  <si>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</si>
  <si>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</si>
  <si>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</si>
  <si>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</si>
  <si>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</si>
  <si>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</si>
  <si>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</si>
  <si>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</si>
  <si>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</si>
  <si>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</si>
  <si>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</si>
  <si>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</si>
  <si>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</si>
  <si>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</si>
  <si>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</si>
  <si>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</si>
  <si>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</si>
  <si>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</si>
  <si>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</si>
  <si>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</si>
  <si>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</si>
  <si>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</si>
  <si>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</si>
  <si>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</si>
  <si>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</si>
  <si>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</si>
  <si>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</si>
  <si>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</si>
  <si>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</si>
  <si>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</si>
  <si>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</si>
  <si>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</si>
  <si>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</si>
  <si>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</si>
  <si>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</si>
  <si>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</si>
  <si>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</si>
  <si>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</si>
  <si>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</si>
  <si>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</si>
  <si>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</si>
  <si>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</si>
  <si>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</si>
  <si>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</si>
  <si>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</si>
  <si>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</si>
  <si>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</si>
  <si>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</si>
  <si>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</si>
  <si>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</si>
  <si>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</si>
  <si>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</si>
  <si>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</si>
  <si>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</si>
  <si>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</si>
  <si>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</si>
  <si>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</si>
  <si>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</si>
  <si>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</si>
  <si>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</si>
  <si>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</si>
  <si>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</si>
  <si>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</si>
  <si>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</si>
  <si>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</si>
  <si>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</si>
  <si>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</si>
  <si>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</si>
  <si>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</si>
  <si>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</si>
  <si>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</si>
  <si>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</si>
  <si>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</si>
  <si>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</si>
  <si>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</si>
  <si>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</si>
  <si>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</si>
  <si>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</si>
  <si>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</si>
  <si>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</si>
  <si>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</si>
  <si>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</si>
  <si>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</si>
  <si>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</si>
  <si>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</si>
  <si>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</si>
  <si>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</si>
  <si>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</si>
  <si>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</si>
  <si>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</si>
  <si>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</si>
  <si>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</si>
  <si>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</si>
  <si>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</si>
  <si>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</si>
  <si>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</si>
  <si>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</si>
  <si>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</si>
  <si>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</si>
  <si>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</si>
  <si>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</si>
  <si>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</si>
  <si>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</si>
  <si>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</si>
  <si>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</si>
  <si>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</si>
  <si>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</si>
  <si>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</si>
  <si>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</si>
  <si>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</si>
  <si>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</si>
  <si>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</si>
  <si>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</si>
  <si>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</si>
  <si>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</si>
  <si>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</si>
  <si>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</si>
  <si>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</si>
  <si>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</si>
  <si>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</si>
  <si>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</si>
  <si>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</si>
  <si>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</si>
  <si>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</si>
  <si>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</si>
  <si>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</si>
  <si>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</si>
  <si>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</si>
  <si>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</si>
  <si>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</si>
  <si>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</si>
  <si>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</si>
  <si>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</si>
  <si>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</si>
  <si>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</si>
  <si>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</si>
  <si>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</si>
  <si>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</si>
  <si>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</si>
  <si>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</si>
  <si>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</si>
  <si>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</si>
  <si>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</si>
  <si>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</si>
  <si>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</si>
  <si>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</si>
  <si>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</si>
  <si>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</si>
  <si>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</si>
  <si>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</si>
  <si>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</si>
  <si>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</si>
  <si>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</si>
  <si>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</si>
  <si>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</si>
  <si>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</si>
  <si>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</si>
  <si>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</si>
  <si>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</si>
  <si>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</si>
  <si>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</si>
  <si>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</si>
  <si>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</si>
  <si>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</si>
  <si>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</si>
  <si>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</si>
  <si>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</si>
  <si>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</si>
  <si>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</si>
  <si>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</si>
  <si>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</si>
  <si>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</si>
  <si>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</si>
  <si>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</si>
  <si>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</si>
  <si>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</si>
  <si>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</si>
  <si>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</si>
  <si>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</si>
  <si>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</si>
  <si>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</si>
  <si>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</si>
  <si>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</si>
  <si>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</si>
  <si>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</si>
  <si>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</si>
  <si>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</si>
  <si>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</si>
  <si>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</si>
  <si>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</si>
  <si>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</si>
  <si>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</si>
  <si>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</si>
  <si>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</si>
  <si>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</si>
  <si>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</si>
  <si>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</si>
  <si>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</si>
  <si>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</si>
  <si>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</si>
  <si>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</si>
  <si>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</si>
  <si>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</si>
  <si>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</si>
  <si>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</si>
  <si>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</si>
  <si>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</si>
  <si>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</si>
  <si>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</si>
  <si>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</si>
  <si>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</si>
  <si>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</si>
  <si>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</si>
  <si>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</si>
  <si>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</si>
  <si>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</si>
  <si>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</si>
  <si>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</si>
  <si>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</si>
  <si>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</si>
  <si>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</si>
  <si>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</si>
  <si>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</si>
  <si>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</si>
  <si>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</si>
  <si>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</si>
  <si>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</si>
  <si>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</si>
  <si>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</si>
  <si>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</si>
  <si>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</si>
  <si>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</si>
  <si>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</si>
  <si>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</si>
  <si>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</si>
  <si>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</si>
  <si>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</si>
  <si>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</si>
  <si>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</si>
  <si>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</si>
  <si>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</si>
  <si>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</si>
  <si>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</si>
  <si>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</si>
  <si>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</si>
  <si>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</si>
  <si>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</si>
  <si>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</si>
  <si>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</si>
  <si>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</si>
  <si>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</si>
  <si>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</si>
  <si>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</si>
  <si>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</si>
  <si>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</si>
  <si>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</si>
  <si>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</si>
  <si>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</si>
  <si>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</si>
  <si>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</si>
  <si>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</si>
  <si>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</si>
  <si>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</si>
  <si>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</si>
  <si>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</si>
  <si>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</si>
  <si>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</si>
  <si>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</si>
  <si>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</si>
  <si>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</si>
  <si>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</si>
  <si>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</si>
  <si>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</si>
  <si>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</si>
  <si>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</si>
  <si>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</si>
  <si>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</si>
  <si>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</si>
  <si>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</si>
  <si>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</si>
  <si>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</si>
  <si>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</si>
  <si>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</si>
  <si>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</si>
  <si>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</si>
  <si>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</si>
  <si>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</si>
  <si>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</si>
  <si>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</si>
  <si>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</si>
  <si>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</si>
  <si>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</si>
  <si>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</si>
  <si>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</si>
  <si>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</si>
  <si>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</si>
  <si>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</si>
  <si>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</si>
  <si>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</si>
  <si>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</si>
  <si>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</si>
  <si>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</si>
  <si>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</si>
  <si>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</si>
  <si>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</si>
  <si>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</si>
  <si>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</si>
  <si>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</si>
  <si>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</si>
  <si>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</si>
  <si>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</si>
  <si>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</si>
  <si>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</si>
  <si>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</si>
  <si>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</si>
  <si>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</si>
  <si>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</si>
  <si>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</si>
  <si>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</si>
  <si>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</si>
  <si>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</si>
  <si>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</si>
  <si>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</si>
  <si>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</si>
  <si>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</si>
  <si>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</si>
  <si>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</si>
  <si>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</si>
  <si>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</si>
  <si>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</si>
  <si>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</si>
  <si>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</si>
  <si>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</si>
  <si>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</si>
  <si>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</si>
  <si>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</si>
  <si>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</si>
  <si>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</si>
  <si>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</si>
  <si>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</si>
  <si>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</si>
  <si>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</si>
  <si>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</si>
  <si>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</si>
  <si>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</si>
  <si>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</si>
  <si>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</si>
  <si>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</si>
  <si>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</si>
  <si>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</si>
  <si>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</si>
  <si>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</si>
  <si>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</si>
  <si>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</si>
  <si>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</si>
  <si>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</si>
  <si>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</si>
  <si>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</si>
  <si>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</si>
  <si>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</si>
  <si>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</si>
  <si>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</si>
  <si>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</si>
  <si>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</si>
  <si>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</si>
  <si>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</si>
  <si>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</si>
  <si>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</si>
  <si>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</si>
  <si>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</si>
  <si>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</si>
  <si>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</si>
  <si>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</si>
  <si>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</si>
  <si>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</si>
  <si>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</si>
  <si>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</si>
  <si>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</si>
  <si>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</si>
  <si>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</si>
  <si>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</si>
  <si>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</si>
  <si>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</si>
  <si>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</si>
  <si>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</si>
  <si>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</si>
  <si>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</si>
  <si>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</si>
  <si>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</si>
  <si>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</si>
  <si>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</si>
  <si>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</si>
  <si>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</si>
  <si>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</si>
  <si>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</si>
  <si>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</si>
  <si>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</si>
  <si>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</si>
  <si>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</si>
  <si>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</si>
  <si>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</si>
  <si>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</si>
  <si>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</si>
  <si>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</si>
  <si>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</si>
  <si>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</si>
  <si>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</si>
  <si>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</si>
  <si>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</si>
  <si>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</si>
  <si>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</si>
  <si>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</si>
  <si>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</si>
  <si>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</si>
  <si>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</si>
  <si>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</si>
  <si>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</si>
  <si>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</si>
  <si>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</si>
  <si>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</si>
  <si>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</si>
  <si>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</si>
  <si>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</si>
  <si>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</si>
  <si>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</si>
  <si>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</si>
  <si>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</si>
  <si>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</si>
  <si>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</si>
  <si>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</si>
  <si>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</si>
  <si>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</si>
  <si>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</si>
  <si>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</si>
  <si>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</si>
  <si>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</si>
  <si>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</si>
  <si>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</si>
  <si>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</si>
  <si>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</si>
  <si>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</si>
  <si>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</si>
  <si>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</si>
  <si>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</si>
  <si>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</si>
  <si>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</si>
  <si>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</si>
  <si>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</si>
  <si>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</si>
  <si>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</si>
  <si>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</si>
  <si>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</si>
  <si>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</si>
  <si>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</si>
  <si>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</si>
  <si>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</si>
  <si>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</si>
  <si>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</si>
  <si>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</si>
  <si>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</si>
  <si>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</si>
  <si>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</si>
  <si>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</si>
  <si>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</si>
  <si>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</si>
  <si>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</si>
  <si>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</si>
  <si>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</si>
  <si>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</si>
  <si>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</si>
  <si>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</si>
  <si>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</si>
  <si>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</si>
  <si>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</si>
  <si>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</si>
  <si>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</si>
  <si>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</si>
  <si>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</si>
  <si>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</si>
  <si>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</si>
  <si>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</si>
  <si>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</si>
  <si>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</si>
  <si>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</si>
  <si>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</si>
  <si>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</si>
  <si>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</si>
  <si>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</si>
  <si>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</si>
  <si>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</si>
  <si>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</si>
  <si>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</si>
  <si>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</si>
  <si>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</si>
  <si>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</si>
  <si>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</si>
  <si>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</si>
  <si>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</si>
  <si>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</si>
  <si>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</si>
  <si>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</si>
  <si>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</si>
  <si>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</si>
  <si>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</si>
  <si>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</si>
  <si>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</si>
  <si>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</si>
  <si>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</si>
  <si>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</si>
  <si>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</si>
  <si>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</si>
  <si>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</si>
  <si>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</si>
  <si>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</si>
  <si>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</si>
  <si>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</si>
  <si>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</si>
  <si>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</si>
  <si>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</si>
  <si>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</si>
  <si>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</si>
  <si>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</si>
  <si>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</si>
  <si>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</si>
  <si>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</si>
  <si>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</si>
  <si>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</si>
  <si>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</si>
  <si>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</si>
  <si>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</si>
  <si>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</si>
  <si>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</si>
  <si>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</si>
  <si>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</si>
  <si>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</si>
  <si>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</si>
  <si>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</si>
  <si>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</si>
  <si>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</si>
  <si>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</si>
  <si>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</si>
  <si>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</si>
  <si>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</si>
  <si>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</si>
  <si>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</si>
  <si>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</si>
  <si>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</si>
  <si>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</si>
  <si>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</si>
  <si>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</si>
  <si>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</si>
  <si>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</si>
  <si>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</si>
  <si>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</si>
  <si>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</si>
  <si>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</si>
  <si>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</si>
  <si>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</si>
  <si>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</si>
  <si>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</si>
  <si>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</si>
  <si>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</si>
  <si>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</si>
  <si>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</si>
  <si>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</si>
  <si>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</si>
  <si>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</si>
  <si>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</si>
  <si>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</si>
  <si>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</si>
  <si>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</si>
  <si>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</si>
  <si>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</si>
  <si>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</si>
  <si>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</si>
  <si>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</si>
  <si>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</si>
  <si>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</si>
  <si>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</si>
  <si>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</si>
  <si>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</si>
  <si>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</si>
  <si>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</si>
  <si>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</si>
  <si>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</si>
  <si>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</si>
  <si>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</si>
  <si>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</si>
  <si>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</si>
  <si>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</si>
  <si>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</si>
  <si>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</si>
  <si>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</si>
  <si>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</si>
  <si>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</si>
  <si>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</si>
  <si>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</si>
  <si>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</si>
  <si>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</si>
  <si>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</si>
  <si>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</si>
  <si>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</si>
  <si>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</si>
  <si>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</si>
  <si>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</si>
  <si>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</si>
  <si>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</si>
  <si>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</si>
  <si>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</si>
  <si>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</si>
  <si>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</si>
  <si>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</si>
  <si>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</si>
  <si>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</si>
  <si>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</si>
  <si>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</si>
  <si>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</si>
  <si>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</si>
  <si>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</si>
  <si>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</si>
  <si>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</si>
  <si>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</si>
  <si>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</si>
  <si>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</si>
  <si>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</si>
  <si>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</si>
  <si>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</si>
  <si>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</si>
  <si>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</si>
  <si>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</si>
  <si>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</si>
  <si>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</si>
  <si>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</si>
  <si>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</si>
  <si>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</si>
  <si>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</si>
  <si>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</si>
  <si>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</si>
  <si>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</si>
  <si>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</si>
  <si>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</si>
  <si>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</si>
  <si>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</si>
  <si>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</si>
  <si>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</si>
  <si>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</si>
  <si>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</si>
  <si>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</si>
  <si>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</si>
  <si>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</si>
  <si>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</si>
  <si>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</si>
  <si>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</si>
  <si>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</si>
  <si>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</si>
  <si>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</si>
  <si>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</si>
  <si>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</si>
  <si>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</si>
  <si>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</si>
  <si>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</si>
  <si>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</si>
  <si>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</si>
  <si>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</si>
  <si>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</si>
  <si>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</si>
  <si>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</si>
  <si>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</si>
  <si>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</si>
  <si>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</si>
  <si>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</si>
  <si>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</si>
  <si>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</si>
  <si>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</si>
  <si>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</si>
  <si>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</si>
  <si>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</si>
  <si>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</si>
  <si>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</si>
  <si>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</si>
  <si>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</si>
  <si>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</si>
  <si>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</si>
  <si>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</si>
  <si>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</si>
  <si>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</si>
  <si>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</si>
  <si>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</si>
  <si>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</si>
  <si>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</si>
  <si>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</si>
  <si>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</si>
  <si>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</si>
  <si>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</si>
  <si>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</si>
  <si>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</si>
  <si>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</si>
  <si>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</si>
  <si>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</si>
  <si>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</si>
  <si>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</si>
  <si>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</si>
  <si>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</si>
  <si>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</si>
  <si>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</si>
  <si>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</si>
  <si>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</si>
  <si>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</si>
  <si>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</si>
  <si>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</si>
  <si>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</si>
  <si>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</si>
  <si>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</si>
  <si>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</si>
  <si>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</si>
  <si>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</si>
  <si>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</si>
  <si>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</si>
  <si>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</si>
  <si>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</si>
  <si>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</si>
  <si>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</si>
  <si>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</si>
  <si>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</si>
  <si>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</si>
  <si>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</si>
  <si>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</si>
  <si>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</si>
  <si>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</si>
  <si>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</si>
  <si>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</si>
  <si>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</si>
  <si>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</si>
  <si>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</si>
  <si>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</si>
  <si>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</si>
  <si>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</si>
  <si>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</si>
  <si>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</si>
  <si>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</si>
  <si>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</si>
  <si>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</si>
  <si>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</si>
  <si>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</si>
  <si>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</si>
  <si>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</si>
  <si>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</si>
  <si>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</si>
  <si>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</si>
  <si>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</si>
  <si>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</si>
  <si>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</si>
  <si>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</si>
  <si>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</si>
  <si>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</si>
  <si>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</si>
  <si>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</si>
  <si>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</si>
  <si>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</si>
  <si>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</si>
  <si>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</si>
  <si>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</si>
  <si>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</si>
  <si>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</si>
  <si>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</si>
  <si>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</si>
  <si>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</si>
  <si>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</si>
  <si>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</si>
  <si>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</si>
  <si>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</si>
  <si>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</si>
  <si>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</si>
  <si>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</si>
  <si>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</si>
  <si>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</si>
  <si>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</si>
  <si>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</si>
  <si>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</si>
  <si>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</si>
  <si>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</si>
  <si>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</si>
  <si>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</si>
  <si>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</si>
  <si>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</si>
  <si>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</si>
  <si>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</si>
  <si>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</si>
  <si>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</si>
  <si>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</si>
  <si>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</si>
  <si>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</si>
  <si>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</si>
  <si>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</si>
  <si>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</si>
  <si>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</si>
  <si>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</si>
  <si>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</si>
  <si>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</si>
  <si>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</si>
  <si>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</si>
  <si>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</si>
  <si>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</si>
  <si>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</si>
  <si>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</si>
  <si>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</si>
  <si>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</si>
  <si>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</si>
  <si>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</si>
  <si>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</si>
  <si>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</si>
  <si>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</si>
  <si>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</si>
  <si>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</si>
  <si>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</si>
  <si>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</si>
  <si>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</si>
  <si>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</si>
  <si>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</si>
  <si>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</si>
  <si>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</si>
  <si>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</si>
  <si>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</si>
  <si>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</si>
  <si>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</si>
  <si>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</si>
  <si>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</si>
  <si>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</si>
  <si>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</si>
  <si>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</si>
  <si>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</si>
  <si>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</si>
  <si>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</si>
  <si>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</si>
  <si>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</si>
  <si>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</si>
  <si>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</si>
  <si>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</si>
  <si>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</si>
  <si>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</si>
  <si>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</si>
  <si>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</si>
  <si>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</si>
  <si>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</si>
  <si>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</si>
  <si>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</si>
  <si>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</si>
  <si>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</si>
  <si>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</si>
  <si>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</si>
  <si>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</si>
  <si>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</si>
  <si>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</si>
  <si>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</si>
  <si>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</si>
  <si>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</si>
  <si>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</si>
  <si>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</si>
  <si>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</si>
  <si>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</si>
  <si>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</si>
  <si>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</si>
  <si>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</si>
  <si>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</si>
  <si>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</si>
  <si>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</si>
  <si>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</si>
  <si>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</si>
  <si>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</si>
  <si>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</si>
  <si>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</si>
  <si>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</si>
  <si>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</si>
  <si>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</si>
  <si>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</si>
  <si>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</si>
  <si>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</si>
  <si>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</si>
  <si>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</si>
  <si>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</si>
  <si>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</si>
  <si>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</si>
  <si>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</si>
  <si>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</si>
  <si>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</si>
  <si>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</si>
  <si>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</si>
  <si>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</si>
  <si>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</si>
  <si>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</si>
  <si>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</si>
  <si>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</si>
  <si>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</si>
  <si>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</si>
  <si>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</si>
  <si>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</si>
  <si>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</si>
  <si>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</si>
  <si>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</si>
  <si>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</si>
  <si>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</si>
  <si>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</si>
  <si>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</si>
  <si>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</si>
  <si>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</si>
  <si>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</si>
  <si>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</si>
  <si>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</si>
  <si>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</si>
  <si>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</si>
  <si>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</si>
  <si>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</si>
  <si>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</si>
  <si>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</si>
  <si>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</si>
  <si>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</si>
  <si>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</si>
  <si>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</si>
  <si>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</si>
  <si>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</si>
  <si>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</si>
  <si>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</si>
  <si>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</si>
  <si>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</si>
  <si>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</si>
  <si>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</si>
  <si>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</si>
  <si>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</si>
  <si>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</si>
  <si>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</si>
  <si>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</si>
  <si>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</si>
  <si>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</si>
  <si>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</si>
  <si>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</si>
  <si>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</si>
  <si>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</si>
  <si>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</si>
  <si>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</si>
  <si>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</si>
  <si>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</si>
  <si>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</si>
  <si>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</si>
  <si>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</si>
  <si>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</si>
  <si>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</si>
  <si>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</si>
  <si>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</si>
  <si>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</si>
  <si>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</si>
  <si>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</si>
  <si>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</si>
  <si>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</si>
  <si>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</si>
  <si>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</si>
  <si>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</si>
  <si>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</si>
  <si>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</si>
  <si>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</si>
  <si>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</si>
  <si>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</si>
  <si>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</si>
  <si>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</si>
  <si>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</si>
  <si>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</si>
  <si>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</si>
  <si>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</si>
  <si>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</si>
  <si>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</si>
  <si>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</si>
  <si>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</si>
  <si>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</si>
  <si>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</si>
  <si>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</si>
  <si>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</si>
  <si>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</si>
  <si>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</si>
  <si>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</si>
  <si>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</si>
  <si>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</si>
  <si>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</si>
  <si>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</si>
  <si>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</si>
  <si>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</si>
  <si>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</si>
  <si>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</si>
  <si>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</si>
  <si>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</si>
  <si>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</si>
  <si>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</si>
  <si>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</si>
  <si>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</si>
  <si>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</si>
  <si>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</si>
  <si>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</si>
  <si>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</si>
  <si>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</si>
  <si>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</si>
  <si>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</si>
  <si>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</si>
  <si>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</si>
  <si>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</si>
  <si>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</si>
  <si>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</si>
  <si>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</si>
  <si>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</si>
  <si>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</si>
  <si>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</si>
  <si>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</si>
  <si>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</si>
  <si>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</si>
  <si>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</si>
  <si>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</si>
  <si>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</si>
  <si>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</si>
  <si>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</si>
  <si>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</si>
  <si>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</si>
  <si>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</si>
  <si>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</si>
  <si>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</si>
  <si>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</si>
  <si>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</si>
  <si>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</si>
  <si>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</si>
  <si>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</si>
  <si>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</si>
  <si>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</si>
  <si>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</si>
  <si>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</si>
  <si>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</si>
  <si>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</si>
  <si>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</si>
  <si>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</si>
  <si>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</si>
  <si>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</si>
  <si>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</si>
  <si>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</si>
  <si>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</si>
  <si>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</si>
  <si>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</si>
  <si>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</si>
  <si>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</si>
  <si>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</si>
  <si>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</si>
  <si>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</si>
  <si>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</si>
  <si>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</si>
  <si>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</si>
  <si>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</si>
  <si>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</si>
  <si>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</si>
  <si>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</si>
  <si>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</si>
  <si>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</si>
  <si>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</si>
  <si>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</si>
  <si>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</si>
  <si>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</si>
  <si>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</si>
  <si>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</si>
  <si>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</si>
  <si>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</si>
  <si>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</si>
  <si>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</si>
  <si>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</si>
  <si>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</si>
  <si>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</si>
  <si>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</si>
  <si>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</si>
  <si>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</si>
  <si>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</si>
  <si>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</si>
  <si>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</si>
  <si>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</si>
  <si>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</si>
  <si>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</si>
  <si>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</si>
  <si>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</si>
  <si>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</si>
  <si>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</si>
  <si>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</si>
  <si>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</si>
  <si>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</si>
  <si>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</si>
  <si>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</si>
  <si>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</si>
  <si>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</si>
  <si>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</si>
  <si>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</si>
  <si>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</si>
  <si>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</si>
  <si>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</si>
  <si>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</si>
  <si>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</si>
  <si>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</si>
  <si>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</si>
  <si>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</si>
  <si>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</si>
  <si>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</si>
  <si>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</si>
  <si>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</si>
  <si>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</si>
  <si>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</si>
  <si>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</si>
  <si>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</si>
  <si>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</si>
  <si>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</si>
  <si>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</si>
  <si>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</si>
  <si>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</si>
  <si>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</si>
  <si>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</si>
  <si>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</si>
  <si>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</si>
  <si>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</si>
  <si>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</si>
  <si>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</si>
  <si>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</si>
  <si>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</si>
  <si>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</si>
  <si>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</si>
  <si>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</si>
  <si>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</si>
  <si>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</si>
  <si>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</si>
  <si>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</si>
  <si>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</si>
  <si>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</si>
  <si>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</si>
  <si>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</si>
  <si>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</si>
  <si>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</si>
  <si>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</si>
  <si>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</si>
  <si>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</si>
  <si>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</si>
  <si>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</si>
  <si>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</si>
  <si>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</si>
  <si>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</si>
  <si>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</si>
  <si>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</si>
  <si>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</si>
  <si>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</si>
  <si>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</si>
  <si>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</si>
  <si>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</si>
  <si>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</si>
  <si>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</si>
  <si>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</si>
  <si>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</si>
  <si>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</si>
  <si>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</si>
  <si>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</si>
  <si>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</si>
  <si>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</si>
  <si>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</si>
  <si>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</si>
  <si>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</si>
  <si>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</si>
  <si>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</si>
  <si>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</si>
  <si>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</si>
  <si>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</si>
  <si>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</si>
  <si>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</si>
  <si>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</si>
  <si>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</si>
  <si>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</si>
  <si>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</si>
  <si>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</si>
  <si>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</si>
  <si>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</si>
  <si>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</si>
  <si>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</si>
  <si>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</si>
  <si>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</si>
  <si>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</si>
  <si>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</si>
  <si>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</si>
  <si>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</si>
  <si>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</si>
  <si>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</si>
  <si>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</si>
  <si>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</si>
  <si>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</si>
  <si>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</si>
  <si>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</si>
  <si>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</si>
  <si>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</si>
  <si>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</si>
  <si>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</si>
  <si>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</si>
  <si>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</si>
  <si>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</si>
  <si>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</si>
  <si>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</si>
  <si>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</si>
  <si>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</si>
  <si>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</si>
  <si>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</si>
  <si>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</si>
  <si>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</si>
  <si>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</si>
  <si>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</si>
  <si>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</si>
  <si>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</si>
  <si>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</si>
  <si>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</si>
  <si>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</si>
  <si>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</si>
  <si>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</si>
  <si>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</si>
  <si>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</si>
  <si>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</si>
  <si>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</si>
  <si>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</si>
  <si>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</si>
  <si>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</si>
  <si>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</si>
  <si>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</si>
  <si>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</si>
  <si>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</si>
  <si>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</si>
  <si>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</si>
  <si>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</si>
  <si>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</si>
  <si>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</si>
  <si>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</si>
  <si>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</si>
  <si>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</si>
  <si>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</si>
  <si>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</si>
  <si>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</si>
  <si>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</si>
  <si>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</si>
  <si>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</si>
  <si>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</si>
  <si>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</si>
  <si>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</si>
  <si>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</si>
  <si>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</si>
  <si>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</si>
  <si>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</si>
  <si>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</si>
  <si>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</si>
  <si>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</si>
  <si>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</si>
  <si>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</si>
  <si>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</si>
  <si>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</si>
  <si>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</si>
  <si>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</si>
  <si>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</si>
  <si>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</si>
  <si>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</si>
  <si>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</si>
  <si>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</si>
  <si>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</si>
  <si>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</si>
  <si>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</si>
  <si>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</si>
  <si>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</si>
  <si>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</si>
  <si>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</si>
  <si>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</si>
  <si>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</si>
  <si>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</si>
  <si>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</si>
  <si>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</si>
  <si>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</si>
  <si>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</si>
  <si>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</si>
  <si>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</si>
  <si>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</si>
  <si>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</si>
  <si>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</si>
  <si>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</si>
  <si>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</si>
  <si>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</si>
  <si>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</si>
  <si>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</si>
  <si>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</si>
  <si>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</si>
  <si>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</si>
  <si>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</si>
  <si>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</si>
  <si>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</si>
  <si>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</si>
  <si>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</si>
  <si>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</si>
  <si>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</si>
  <si>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</si>
  <si>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</si>
  <si>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</si>
  <si>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</si>
  <si>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</si>
  <si>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</si>
  <si>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</si>
  <si>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</si>
  <si>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</si>
  <si>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</si>
  <si>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</si>
  <si>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</si>
  <si>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</si>
  <si>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</si>
  <si>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</si>
  <si>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</si>
  <si>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</si>
  <si>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</si>
  <si>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</si>
  <si>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</si>
  <si>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</si>
  <si>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</si>
  <si>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</si>
  <si>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</si>
  <si>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</si>
  <si>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</si>
  <si>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</si>
  <si>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</si>
  <si>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</si>
  <si>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</si>
  <si>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</si>
  <si>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</si>
  <si>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</si>
  <si>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</si>
  <si>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</si>
  <si>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</si>
  <si>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</si>
  <si>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</si>
  <si>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</si>
  <si>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</si>
  <si>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</si>
  <si>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</si>
  <si>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</si>
  <si>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</si>
  <si>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</si>
  <si>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</si>
  <si>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</si>
  <si>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</si>
  <si>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</si>
  <si>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</si>
  <si>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</si>
  <si>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</si>
  <si>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</si>
  <si>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</si>
  <si>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</si>
  <si>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</si>
  <si>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</si>
  <si>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</si>
  <si>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</si>
  <si>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</si>
  <si>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</si>
  <si>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</si>
  <si>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</si>
  <si>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</si>
  <si>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</si>
  <si>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</si>
  <si>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</si>
  <si>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</si>
  <si>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</si>
  <si>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</si>
  <si>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</si>
  <si>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</si>
  <si>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</si>
  <si>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</si>
  <si>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</si>
  <si>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</si>
  <si>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</si>
  <si>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</si>
  <si>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</si>
  <si>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</si>
  <si>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</si>
  <si>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</si>
  <si>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</si>
  <si>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</si>
  <si>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</si>
  <si>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</si>
  <si>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</si>
  <si>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</si>
  <si>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</si>
  <si>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</si>
  <si>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</si>
  <si>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</si>
  <si>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</si>
  <si>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</si>
  <si>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</si>
  <si>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</si>
  <si>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</si>
  <si>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</si>
  <si>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</si>
  <si>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</si>
  <si>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</si>
  <si>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</si>
  <si>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</si>
  <si>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</si>
  <si>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</si>
  <si>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</si>
  <si>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</si>
  <si>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</si>
  <si>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</si>
  <si>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</si>
  <si>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</si>
  <si>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</si>
  <si>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</si>
  <si>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</si>
  <si>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</si>
  <si>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</si>
  <si>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</si>
  <si>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</si>
  <si>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</si>
  <si>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</si>
  <si>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</si>
  <si>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</si>
  <si>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</si>
  <si>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</si>
  <si>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</si>
  <si>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</si>
  <si>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</si>
  <si>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</si>
  <si>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</si>
  <si>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</si>
  <si>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</si>
  <si>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</si>
  <si>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</si>
  <si>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</si>
  <si>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</si>
  <si>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</si>
  <si>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</si>
  <si>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</si>
  <si>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</si>
  <si>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</si>
  <si>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</si>
  <si>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</si>
  <si>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</si>
  <si>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</si>
  <si>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</si>
  <si>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</si>
  <si>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</si>
  <si>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</si>
  <si>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</si>
  <si>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</si>
  <si>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</si>
  <si>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</si>
  <si>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</si>
  <si>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</si>
  <si>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</si>
  <si>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</si>
  <si>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</si>
  <si>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</si>
  <si>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</si>
  <si>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</si>
  <si>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</si>
  <si>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</si>
  <si>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</si>
  <si>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</si>
  <si>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</si>
  <si>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</si>
  <si>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</si>
  <si>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</si>
  <si>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</si>
  <si>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</si>
  <si>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</si>
  <si>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</si>
  <si>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</si>
  <si>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</si>
  <si>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</si>
  <si>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</si>
  <si>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</si>
  <si>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</si>
  <si>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</si>
  <si>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</si>
  <si>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</si>
  <si>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</si>
  <si>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</si>
  <si>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</si>
  <si>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</si>
  <si>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</si>
  <si>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</si>
  <si>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</si>
  <si>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</si>
  <si>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</si>
  <si>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</si>
  <si>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</si>
  <si>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</si>
  <si>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</si>
  <si>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</si>
  <si>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</si>
  <si>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</si>
  <si>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</si>
  <si>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</si>
  <si>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</si>
  <si>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</si>
  <si>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</si>
  <si>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</si>
  <si>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</si>
  <si>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</si>
  <si>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</si>
  <si>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</si>
  <si>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</si>
  <si>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</si>
  <si>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</si>
  <si>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</si>
  <si>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</si>
  <si>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</si>
  <si>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</si>
  <si>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</si>
  <si>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</si>
  <si>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</si>
  <si>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</si>
  <si>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</si>
  <si>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</si>
  <si>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</si>
  <si>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</si>
  <si>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</si>
  <si>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</si>
  <si>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</si>
  <si>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</si>
  <si>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</si>
  <si>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</si>
  <si>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</si>
  <si>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</si>
  <si>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</si>
  <si>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</si>
  <si>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</si>
  <si>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</si>
  <si>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</si>
  <si>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</si>
  <si>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</si>
  <si>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</si>
  <si>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</si>
  <si>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</si>
  <si>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</si>
  <si>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</si>
  <si>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</si>
  <si>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</si>
  <si>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</si>
  <si>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</si>
  <si>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</si>
  <si>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</si>
  <si>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</si>
  <si>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</si>
  <si>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</si>
  <si>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</si>
  <si>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</si>
  <si>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</si>
  <si>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</si>
  <si>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</si>
  <si>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</si>
  <si>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</si>
  <si>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</si>
  <si>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</si>
  <si>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</si>
  <si>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</si>
  <si>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</si>
  <si>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</si>
  <si>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</si>
  <si>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</si>
  <si>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</si>
  <si>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</si>
  <si>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</si>
  <si>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</si>
  <si>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</si>
  <si>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</si>
  <si>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</si>
  <si>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</si>
  <si>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</si>
  <si>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</si>
  <si>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</si>
  <si>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</si>
  <si>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</si>
  <si>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</si>
  <si>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</si>
  <si>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</si>
  <si>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</si>
  <si>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</si>
  <si>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</si>
  <si>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</si>
  <si>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</si>
  <si>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</si>
  <si>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</si>
  <si>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</si>
  <si>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</si>
  <si>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</si>
  <si>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</si>
  <si>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</si>
  <si>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</si>
  <si>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</si>
  <si>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</si>
  <si>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</si>
  <si>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</si>
  <si>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</si>
  <si>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</si>
  <si>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</si>
  <si>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</si>
  <si>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</si>
  <si>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</si>
  <si>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</si>
  <si>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</si>
  <si>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</si>
  <si>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</si>
  <si>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</si>
  <si>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</si>
  <si>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</si>
  <si>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</si>
  <si>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</si>
  <si>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</si>
  <si>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</si>
  <si>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</si>
  <si>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</si>
  <si>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</si>
  <si>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</si>
  <si>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</si>
  <si>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</si>
  <si>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</si>
  <si>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</si>
  <si>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</si>
  <si>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</si>
  <si>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</si>
  <si>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</si>
  <si>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</si>
  <si>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</si>
  <si>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</si>
  <si>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</si>
  <si>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</si>
  <si>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</si>
  <si>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</si>
  <si>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</si>
  <si>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</si>
  <si>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</si>
  <si>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</si>
  <si>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</si>
  <si>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</si>
  <si>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</si>
  <si>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</si>
  <si>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</si>
  <si>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</si>
  <si>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</si>
  <si>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</si>
  <si>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</si>
  <si>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</si>
  <si>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</si>
  <si>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</si>
  <si>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</si>
  <si>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</si>
  <si>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</si>
  <si>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</si>
  <si>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</si>
  <si>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</si>
  <si>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</si>
  <si>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</si>
  <si>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</si>
  <si>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</si>
  <si>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</si>
  <si>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</si>
  <si>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</si>
  <si>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</si>
  <si>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</si>
  <si>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</si>
  <si>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</si>
  <si>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</si>
  <si>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</si>
  <si>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</si>
  <si>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</si>
  <si>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</si>
  <si>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</si>
  <si>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</si>
  <si>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</si>
  <si>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</si>
  <si>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</si>
  <si>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</si>
  <si>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</si>
  <si>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</si>
  <si>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</si>
  <si>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</si>
  <si>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</si>
  <si>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</si>
  <si>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</si>
  <si>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</si>
  <si>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</si>
  <si>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</si>
  <si>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</si>
  <si>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</si>
  <si>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</si>
  <si>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</si>
  <si>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</si>
  <si>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</si>
  <si>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</si>
  <si>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</si>
  <si>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</si>
  <si>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</si>
  <si>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</si>
  <si>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</si>
  <si>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</si>
  <si>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</si>
  <si>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</si>
  <si>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</si>
  <si>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</si>
  <si>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</si>
  <si>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</si>
  <si>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</si>
  <si>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</si>
  <si>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</si>
  <si>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</si>
  <si>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</si>
  <si>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</si>
  <si>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</si>
  <si>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</si>
  <si>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</si>
  <si>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</si>
  <si>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</si>
  <si>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</si>
  <si>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</si>
  <si>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</si>
  <si>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</si>
  <si>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</si>
  <si>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</si>
  <si>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</si>
  <si>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</si>
  <si>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</si>
  <si>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</si>
  <si>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</si>
  <si>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</si>
  <si>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</si>
  <si>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</si>
  <si>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</si>
  <si>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</si>
  <si>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</si>
  <si>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</si>
  <si>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</si>
  <si>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</si>
  <si>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</si>
  <si>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</si>
  <si>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</si>
  <si>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</si>
  <si>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</si>
  <si>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</si>
  <si>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</si>
  <si>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</si>
  <si>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</si>
  <si>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</si>
  <si>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</si>
  <si>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</si>
  <si>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</si>
  <si>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</si>
  <si>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</si>
  <si>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</si>
  <si>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</si>
  <si>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</si>
  <si>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</si>
  <si>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</si>
  <si>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</si>
  <si>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</si>
  <si>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</si>
  <si>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</si>
  <si>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</si>
  <si>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</si>
  <si>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</si>
  <si>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</si>
  <si>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</si>
  <si>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</si>
  <si>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</si>
  <si>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</si>
  <si>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</si>
  <si>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</si>
  <si>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</si>
  <si>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</si>
  <si>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</si>
  <si>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</si>
  <si>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</si>
  <si>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</si>
  <si>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</si>
  <si>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</si>
  <si>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</si>
  <si>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</si>
  <si>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</si>
  <si>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</si>
  <si>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</si>
  <si>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</si>
  <si>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</si>
  <si>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</si>
  <si>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</si>
  <si>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</si>
  <si>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</si>
  <si>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</si>
  <si>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</si>
  <si>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</si>
  <si>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</si>
  <si>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</si>
  <si>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</si>
  <si>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</si>
  <si>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</si>
  <si>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</si>
  <si>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</si>
  <si>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</si>
  <si>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</si>
  <si>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</si>
  <si>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</si>
  <si>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</si>
  <si>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</si>
  <si>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</si>
  <si>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</si>
  <si>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</si>
  <si>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</si>
  <si>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</si>
  <si>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</si>
  <si>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</si>
  <si>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</si>
  <si>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</si>
  <si>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</si>
  <si>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</si>
  <si>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</si>
  <si>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</si>
  <si>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</si>
  <si>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</si>
  <si>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</si>
  <si>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</si>
  <si>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</si>
  <si>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</si>
  <si>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</si>
  <si>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</si>
  <si>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</si>
  <si>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</si>
  <si>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</si>
  <si>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</si>
  <si>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</si>
  <si>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</si>
  <si>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</si>
  <si>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</si>
  <si>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</si>
  <si>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</si>
  <si>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</si>
  <si>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</si>
  <si>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</si>
  <si>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</si>
  <si>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</si>
  <si>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</si>
  <si>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</si>
  <si>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</si>
  <si>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</si>
  <si>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</si>
  <si>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</si>
  <si>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</si>
  <si>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</si>
  <si>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</si>
  <si>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</si>
  <si>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</si>
  <si>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</si>
  <si>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</si>
  <si>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</si>
  <si>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</si>
  <si>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</si>
  <si>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</si>
  <si>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</si>
  <si>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</si>
  <si>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</si>
  <si>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</si>
  <si>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</si>
  <si>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</si>
  <si>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</si>
  <si>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</si>
  <si>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</si>
  <si>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</si>
  <si>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</si>
  <si>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</si>
  <si>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</si>
  <si>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</si>
  <si>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</si>
  <si>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</si>
  <si>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</si>
  <si>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</si>
  <si>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</si>
  <si>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</si>
  <si>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</si>
  <si>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</si>
  <si>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</si>
  <si>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</si>
  <si>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</si>
  <si>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</si>
  <si>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</si>
  <si>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</si>
  <si>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</si>
  <si>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</si>
  <si>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</si>
  <si>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</si>
  <si>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</si>
  <si>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</si>
  <si>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</si>
  <si>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</si>
  <si>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</si>
  <si>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</si>
  <si>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</si>
  <si>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</si>
  <si>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</si>
  <si>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</si>
  <si>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</si>
  <si>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</si>
  <si>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</si>
  <si>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</si>
  <si>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</si>
  <si>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</si>
  <si>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</si>
  <si>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</si>
  <si>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</si>
  <si>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</si>
  <si>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</si>
  <si>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</si>
  <si>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</si>
  <si>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</si>
  <si>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</si>
  <si>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</si>
  <si>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</si>
  <si>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</si>
  <si>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</si>
  <si>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</si>
  <si>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</si>
  <si>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</si>
  <si>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</si>
  <si>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</si>
  <si>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</si>
  <si>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</si>
  <si>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</si>
  <si>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</si>
  <si>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</si>
  <si>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</si>
  <si>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</si>
  <si>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</si>
  <si>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</si>
  <si>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</si>
  <si>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</si>
  <si>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</si>
  <si>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</si>
  <si>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</si>
  <si>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</si>
  <si>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</si>
  <si>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</si>
  <si>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</si>
  <si>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</si>
  <si>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</si>
  <si>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</si>
  <si>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</si>
  <si>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</si>
  <si>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</si>
  <si>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</si>
  <si>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</si>
  <si>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</si>
  <si>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</si>
  <si>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</si>
  <si>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</si>
  <si>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</si>
  <si>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</si>
  <si>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</si>
  <si>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</si>
  <si>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</si>
  <si>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</si>
  <si>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</si>
  <si>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</si>
  <si>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</si>
  <si>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</si>
  <si>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</si>
  <si>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</si>
  <si>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</si>
  <si>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</si>
  <si>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</si>
  <si>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</si>
  <si>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</si>
  <si>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</si>
  <si>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</si>
  <si>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</si>
  <si>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</si>
  <si>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</si>
  <si>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</si>
  <si>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</si>
  <si>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</si>
  <si>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</si>
  <si>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</si>
  <si>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</si>
  <si>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</si>
  <si>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</si>
  <si>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</si>
  <si>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</si>
  <si>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</si>
  <si>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</si>
  <si>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</si>
  <si>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</si>
  <si>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</si>
  <si>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</si>
  <si>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</si>
  <si>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</si>
  <si>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</si>
  <si>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</si>
  <si>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</si>
  <si>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</si>
  <si>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</si>
  <si>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</si>
  <si>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</si>
  <si>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</si>
  <si>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</si>
  <si>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</si>
  <si>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</si>
  <si>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</si>
  <si>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</si>
  <si>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</si>
  <si>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</si>
  <si>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</si>
  <si>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</si>
  <si>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</si>
  <si>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</si>
  <si>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</si>
  <si>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</si>
  <si>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</si>
  <si>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</si>
  <si>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</si>
  <si>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</si>
  <si>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</si>
  <si>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</si>
  <si>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</si>
  <si>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</si>
  <si>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</si>
  <si>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</si>
  <si>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</si>
  <si>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</si>
  <si>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</si>
  <si>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</si>
  <si>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</si>
  <si>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</si>
  <si>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</si>
  <si>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</si>
  <si>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</si>
  <si>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</si>
  <si>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</si>
  <si>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</si>
  <si>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</si>
  <si>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</si>
  <si>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</si>
  <si>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</si>
  <si>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</si>
  <si>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</si>
  <si>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</si>
  <si>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</si>
  <si>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</si>
  <si>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</si>
  <si>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</si>
  <si>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</si>
  <si>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</si>
  <si>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</si>
  <si>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</si>
  <si>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</si>
  <si>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</si>
  <si>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</si>
  <si>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</si>
  <si>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</si>
  <si>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</si>
  <si>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</si>
  <si>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</si>
  <si>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</si>
  <si>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</si>
  <si>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</si>
  <si>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</si>
  <si>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</si>
  <si>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</si>
  <si>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</si>
  <si>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</si>
  <si>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</si>
  <si>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</si>
  <si>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</si>
  <si>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</si>
  <si>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</si>
  <si>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</si>
  <si>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</si>
  <si>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</si>
  <si>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</si>
  <si>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</si>
  <si>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</si>
  <si>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</si>
  <si>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</si>
  <si>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</si>
  <si>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</si>
  <si>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</si>
  <si>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</si>
  <si>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</si>
  <si>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</si>
  <si>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</si>
  <si>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</si>
  <si>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</si>
  <si>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</si>
  <si>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</si>
  <si>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</si>
  <si>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</si>
  <si>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</si>
  <si>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</si>
  <si>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</si>
  <si>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</si>
  <si>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</si>
  <si>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</si>
  <si>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</si>
  <si>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</si>
  <si>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</si>
  <si>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</si>
  <si>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</si>
  <si>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</si>
  <si>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</si>
  <si>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</si>
  <si>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</si>
  <si>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</si>
  <si>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</si>
  <si>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</si>
  <si>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</si>
  <si>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</si>
  <si>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</si>
  <si>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</si>
  <si>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</si>
  <si>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</si>
  <si>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</si>
  <si>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</si>
  <si>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</si>
  <si>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</si>
  <si>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</si>
  <si>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</si>
  <si>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</si>
  <si>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</si>
  <si>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</si>
  <si>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</si>
  <si>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</si>
  <si>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</si>
  <si>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</si>
  <si>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</si>
  <si>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</si>
  <si>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</si>
  <si>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</si>
  <si>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</si>
  <si>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</si>
  <si>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</si>
  <si>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</si>
  <si>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</si>
  <si>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</si>
  <si>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</si>
  <si>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</si>
  <si>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</si>
  <si>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</si>
  <si>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</si>
  <si>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</si>
  <si>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</si>
  <si>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</si>
  <si>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</si>
  <si>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</si>
  <si>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</si>
  <si>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</si>
  <si>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</si>
  <si>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</si>
  <si>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</si>
  <si>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</si>
  <si>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</si>
  <si>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</si>
  <si>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</si>
  <si>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</si>
  <si>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</si>
  <si>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</si>
  <si>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</si>
  <si>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</si>
  <si>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</si>
  <si>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</si>
  <si>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</si>
  <si>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</si>
  <si>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</si>
  <si>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</si>
  <si>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</si>
  <si>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</si>
  <si>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</si>
  <si>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</si>
  <si>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</si>
  <si>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</si>
  <si>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</si>
  <si>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</si>
  <si>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</si>
  <si>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</si>
  <si>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</si>
  <si>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</si>
  <si>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</si>
  <si>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</si>
  <si>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</si>
  <si>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</si>
  <si>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</si>
  <si>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</si>
  <si>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</si>
  <si>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</si>
  <si>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</si>
  <si>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</si>
  <si>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</si>
  <si>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</si>
  <si>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</si>
  <si>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</si>
  <si>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</si>
  <si>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</si>
  <si>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</si>
  <si>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</si>
  <si>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</si>
  <si>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</si>
  <si>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</si>
  <si>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</si>
  <si>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</si>
  <si>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</si>
  <si>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</si>
  <si>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</si>
  <si>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</si>
  <si>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</si>
  <si>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</si>
  <si>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</si>
  <si>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</si>
  <si>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</si>
  <si>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</si>
  <si>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</si>
  <si>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</si>
  <si>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</si>
  <si>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</si>
  <si>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</si>
  <si>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</si>
  <si>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</si>
  <si>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</si>
  <si>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</si>
  <si>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</si>
  <si>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</si>
  <si>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</si>
  <si>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</si>
  <si>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</si>
  <si>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</si>
  <si>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</si>
  <si>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</si>
  <si>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</si>
  <si>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</si>
  <si>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</si>
  <si>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</si>
  <si>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</si>
  <si>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</si>
  <si>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</si>
  <si>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</si>
  <si>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</si>
  <si>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</si>
  <si>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</si>
  <si>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</si>
  <si>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</si>
  <si>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</si>
  <si>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</si>
  <si>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</si>
  <si>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</si>
  <si>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</si>
  <si>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</si>
  <si>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</si>
  <si>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</si>
  <si>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</si>
  <si>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</si>
  <si>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</si>
  <si>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</si>
  <si>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</si>
  <si>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</si>
  <si>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</si>
  <si>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</si>
  <si>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</si>
  <si>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</si>
  <si>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</si>
  <si>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</si>
  <si>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</si>
  <si>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</si>
  <si>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</si>
  <si>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</si>
  <si>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</si>
  <si>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</si>
  <si>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</si>
  <si>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</si>
  <si>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</si>
  <si>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</si>
  <si>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</si>
  <si>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</si>
  <si>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</si>
  <si>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</si>
  <si>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</si>
  <si>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</si>
  <si>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</si>
  <si>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</si>
  <si>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</si>
  <si>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</si>
  <si>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</si>
  <si>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</si>
  <si>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</si>
  <si>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</si>
  <si>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</si>
  <si>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</si>
  <si>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</si>
  <si>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</si>
  <si>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</si>
  <si>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</si>
  <si>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</si>
  <si>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</si>
  <si>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</si>
  <si>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</si>
  <si>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</si>
  <si>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</si>
  <si>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</si>
  <si>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</si>
  <si>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</si>
  <si>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</si>
  <si>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</si>
  <si>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</si>
  <si>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</si>
  <si>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</si>
  <si>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</si>
  <si>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</si>
  <si>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</si>
  <si>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</si>
  <si>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</si>
  <si>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</si>
  <si>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</si>
  <si>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</si>
  <si>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</si>
  <si>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</si>
  <si>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</si>
  <si>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</si>
  <si>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</si>
  <si>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</si>
  <si>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</si>
  <si>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</si>
  <si>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</si>
  <si>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</si>
  <si>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</si>
  <si>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</si>
  <si>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</si>
  <si>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</si>
  <si>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</si>
  <si>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</si>
  <si>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</si>
  <si>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</si>
  <si>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</si>
  <si>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</si>
  <si>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</si>
  <si>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</si>
  <si>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</si>
  <si>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</si>
  <si>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</si>
  <si>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</si>
  <si>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</si>
  <si>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</si>
  <si>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</si>
  <si>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</si>
  <si>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</si>
  <si>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</si>
  <si>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</si>
  <si>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</si>
  <si>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</si>
  <si>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</si>
  <si>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</si>
  <si>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</si>
  <si>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</si>
  <si>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</si>
  <si>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</si>
  <si>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</si>
  <si>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</si>
  <si>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</si>
  <si>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</si>
  <si>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</si>
  <si>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</si>
  <si>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</si>
  <si>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</si>
  <si>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</si>
  <si>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</si>
  <si>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</si>
  <si>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</si>
  <si>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</si>
  <si>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</si>
  <si>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</si>
  <si>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</si>
  <si>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</si>
  <si>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</si>
  <si>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</si>
  <si>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</si>
  <si>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</si>
  <si>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</si>
  <si>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</si>
  <si>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</si>
  <si>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</si>
  <si>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</si>
  <si>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</si>
  <si>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</si>
  <si>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</si>
  <si>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</si>
  <si>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</si>
  <si>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</si>
  <si>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</si>
  <si>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</si>
  <si>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</si>
  <si>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</si>
  <si>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</si>
  <si>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</si>
  <si>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</si>
  <si>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</si>
  <si>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</si>
  <si>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</si>
  <si>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</si>
  <si>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</si>
  <si>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</si>
  <si>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</si>
  <si>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</si>
  <si>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</si>
  <si>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</si>
  <si>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</si>
  <si>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</si>
  <si>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</si>
  <si>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</si>
  <si>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</si>
  <si>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</si>
  <si>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</si>
  <si>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</si>
  <si>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</si>
  <si>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</si>
  <si>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</si>
  <si>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</si>
  <si>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</si>
  <si>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</si>
  <si>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</si>
  <si>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</si>
  <si>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</si>
  <si>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</si>
  <si>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</si>
  <si>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</si>
  <si>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</si>
  <si>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</si>
  <si>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</si>
  <si>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</si>
  <si>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</si>
  <si>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</si>
  <si>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</si>
  <si>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</si>
  <si>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</si>
  <si>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</si>
  <si>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</si>
  <si>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</si>
  <si>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</si>
  <si>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</si>
  <si>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</si>
  <si>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</si>
  <si>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</si>
  <si>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</si>
  <si>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</si>
  <si>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</si>
  <si>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</si>
  <si>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</si>
  <si>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</si>
  <si>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</si>
  <si>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</si>
  <si>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</si>
  <si>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</si>
  <si>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</si>
  <si>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</si>
  <si>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</si>
  <si>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</si>
  <si>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</si>
  <si>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</si>
  <si>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</si>
  <si>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</si>
  <si>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</si>
  <si>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</si>
  <si>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</si>
  <si>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</si>
  <si>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</si>
  <si>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</si>
  <si>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</si>
  <si>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</si>
  <si>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</si>
  <si>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</si>
  <si>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</si>
  <si>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</si>
  <si>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</si>
  <si>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</si>
  <si>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</si>
  <si>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</si>
  <si>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</si>
  <si>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</si>
  <si>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</si>
  <si>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</si>
  <si>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</si>
  <si>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</si>
  <si>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</si>
  <si>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</si>
  <si>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</si>
  <si>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</si>
  <si>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</si>
  <si>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</si>
  <si>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</si>
  <si>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</si>
  <si>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</si>
  <si>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</si>
  <si>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</si>
  <si>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</si>
  <si>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</si>
  <si>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</si>
  <si>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</si>
  <si>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</si>
  <si>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</si>
  <si>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</si>
  <si>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</si>
  <si>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</si>
  <si>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</si>
  <si>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</si>
  <si>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</si>
  <si>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</si>
  <si>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</si>
  <si>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</si>
  <si>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</si>
  <si>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</si>
  <si>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</si>
  <si>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</si>
  <si>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</si>
  <si>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</si>
  <si>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</si>
  <si>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</si>
  <si>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</si>
  <si>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</si>
  <si>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</si>
  <si>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</si>
  <si>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</si>
  <si>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</si>
  <si>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</si>
  <si>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</si>
  <si>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</si>
  <si>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</si>
  <si>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</si>
  <si>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</si>
  <si>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</si>
  <si>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</si>
  <si>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</si>
  <si>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</si>
  <si>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</si>
  <si>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</si>
  <si>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</si>
  <si>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</si>
  <si>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</si>
  <si>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</si>
  <si>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</si>
  <si>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</si>
  <si>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</si>
  <si>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</si>
  <si>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</si>
  <si>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</si>
  <si>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</si>
  <si>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</si>
  <si>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</si>
  <si>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</si>
  <si>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</si>
  <si>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</si>
  <si>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</si>
  <si>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</si>
  <si>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</si>
  <si>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</si>
  <si>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</si>
  <si>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</si>
  <si>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</si>
  <si>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</si>
  <si>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</si>
  <si>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</si>
  <si>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</si>
  <si>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</si>
  <si>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</si>
  <si>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</si>
  <si>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</si>
  <si>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</si>
  <si>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</si>
  <si>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</si>
  <si>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</si>
  <si>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</si>
  <si>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</si>
  <si>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</si>
  <si>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</si>
  <si>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</si>
  <si>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</si>
  <si>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</si>
  <si>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</si>
  <si>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</si>
  <si>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</si>
  <si>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</si>
  <si>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</si>
  <si>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</si>
  <si>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</si>
  <si>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</si>
  <si>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</si>
  <si>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</si>
  <si>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</si>
  <si>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</si>
  <si>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</si>
  <si>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</si>
  <si>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</si>
  <si>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</si>
  <si>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</si>
  <si>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</si>
  <si>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</si>
  <si>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</si>
  <si>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</si>
  <si>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</si>
  <si>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</si>
  <si>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</si>
  <si>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</si>
  <si>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</si>
  <si>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</si>
  <si>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</si>
  <si>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</si>
  <si>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</si>
  <si>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</si>
  <si>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</si>
  <si>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</si>
  <si>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</si>
  <si>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</si>
  <si>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</si>
  <si>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</si>
  <si>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</si>
  <si>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</si>
  <si>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</si>
  <si>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</si>
  <si>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</si>
  <si>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</si>
  <si>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</si>
  <si>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</si>
  <si>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</si>
  <si>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</si>
  <si>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</si>
  <si>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</si>
  <si>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</si>
  <si>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</si>
  <si>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</si>
  <si>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</si>
  <si>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</si>
  <si>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</si>
  <si>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</si>
  <si>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</si>
  <si>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</si>
  <si>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</si>
  <si>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</si>
  <si>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</si>
  <si>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</si>
  <si>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</si>
  <si>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</si>
  <si>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</si>
  <si>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</si>
  <si>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</si>
  <si>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</si>
  <si>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</si>
  <si>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</si>
  <si>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</si>
  <si>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</si>
  <si>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</si>
  <si>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</si>
  <si>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</si>
  <si>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</si>
  <si>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</si>
  <si>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</si>
  <si>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</si>
  <si>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</si>
  <si>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</si>
  <si>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</si>
  <si>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</si>
  <si>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</si>
  <si>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</si>
  <si>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</si>
  <si>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</si>
  <si>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</si>
  <si>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</si>
  <si>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</si>
  <si>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</si>
  <si>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</si>
  <si>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</si>
  <si>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</si>
  <si>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</si>
  <si>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</si>
  <si>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</si>
  <si>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</si>
  <si>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</si>
  <si>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</si>
  <si>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</si>
  <si>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</si>
  <si>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</si>
  <si>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</si>
  <si>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</si>
  <si>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</si>
  <si>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</si>
  <si>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</si>
  <si>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</si>
  <si>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</si>
  <si>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</si>
  <si>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</si>
  <si>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</si>
  <si>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</si>
  <si>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</si>
  <si>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</si>
  <si>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</si>
  <si>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</si>
  <si>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</si>
  <si>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</si>
  <si>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</si>
  <si>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</si>
  <si>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</si>
  <si>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</si>
  <si>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</si>
  <si>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</si>
  <si>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</si>
  <si>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</si>
  <si>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</si>
  <si>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</si>
  <si>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</si>
  <si>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</si>
  <si>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</si>
  <si>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</si>
  <si>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</si>
  <si>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</si>
  <si>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</si>
  <si>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</si>
  <si>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</si>
  <si>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</si>
  <si>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</si>
  <si>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</si>
  <si>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</si>
  <si>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</si>
  <si>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</si>
  <si>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</si>
  <si>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</si>
  <si>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</si>
  <si>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</si>
  <si>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</si>
  <si>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</si>
  <si>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</si>
  <si>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</si>
  <si>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</si>
  <si>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</si>
  <si>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</si>
  <si>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</si>
  <si>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</si>
  <si>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</si>
  <si>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</si>
  <si>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</si>
  <si>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</si>
  <si>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</si>
  <si>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</si>
  <si>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</si>
  <si>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</si>
  <si>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</si>
  <si>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</si>
  <si>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</si>
  <si>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</si>
  <si>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</si>
  <si>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</si>
  <si>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</si>
  <si>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</si>
  <si>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</si>
  <si>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</si>
  <si>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</si>
  <si>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</si>
  <si>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</si>
  <si>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</si>
  <si>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</si>
  <si>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</si>
  <si>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</si>
  <si>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</si>
  <si>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</si>
  <si>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</si>
  <si>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</si>
  <si>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</si>
  <si>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</si>
  <si>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</si>
  <si>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</si>
  <si>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</si>
  <si>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</si>
  <si>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</si>
  <si>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</si>
  <si>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</si>
  <si>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</si>
  <si>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</si>
  <si>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</si>
  <si>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</si>
  <si>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</si>
  <si>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</si>
  <si>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</si>
  <si>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</si>
  <si>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</si>
  <si>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</si>
  <si>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</si>
  <si>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</si>
  <si>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</si>
  <si>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</si>
  <si>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</si>
  <si>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</si>
  <si>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</si>
  <si>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</si>
  <si>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</si>
  <si>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</si>
  <si>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</si>
  <si>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</si>
  <si>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</si>
  <si>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</si>
  <si>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</si>
  <si>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</si>
  <si>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</si>
  <si>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</si>
  <si>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</si>
  <si>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</si>
  <si>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</si>
  <si>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</si>
  <si>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</si>
  <si>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</si>
  <si>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</si>
  <si>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</si>
  <si>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</si>
  <si>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</si>
  <si>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</si>
  <si>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</si>
  <si>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</si>
  <si>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</si>
  <si>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</si>
  <si>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</si>
  <si>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</si>
  <si>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</si>
  <si>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</si>
  <si>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</si>
  <si>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</si>
  <si>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</si>
  <si>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</si>
  <si>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</si>
  <si>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</si>
  <si>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</si>
  <si>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</si>
  <si>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</si>
  <si>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</si>
  <si>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</si>
  <si>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</si>
  <si>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</si>
  <si>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</si>
  <si>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</si>
  <si>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</si>
  <si>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</si>
  <si>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</si>
  <si>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</si>
  <si>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</si>
  <si>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</si>
  <si>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</si>
  <si>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</si>
  <si>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</si>
  <si>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</si>
  <si>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</si>
  <si>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</si>
  <si>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</si>
  <si>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</si>
  <si>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</si>
  <si>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</si>
  <si>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</si>
  <si>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</si>
  <si>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</si>
  <si>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</si>
  <si>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</si>
  <si>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</si>
  <si>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</si>
  <si>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</si>
  <si>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</si>
  <si>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</si>
  <si>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</si>
  <si>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</si>
  <si>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</si>
  <si>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</si>
  <si>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</si>
  <si>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</si>
  <si>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</si>
  <si>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</si>
  <si>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</si>
  <si>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</si>
  <si>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</si>
  <si>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</si>
  <si>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</si>
  <si>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</si>
  <si>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</si>
  <si>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</si>
  <si>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</si>
  <si>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</si>
  <si>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</si>
  <si>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</si>
  <si>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</si>
  <si>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</si>
  <si>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</si>
  <si>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</si>
  <si>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</si>
  <si>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</si>
  <si>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</si>
  <si>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</si>
  <si>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</si>
  <si>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</si>
  <si>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</si>
  <si>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</si>
  <si>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</si>
  <si>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</si>
  <si>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</si>
  <si>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</si>
  <si>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</si>
  <si>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</si>
  <si>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</si>
  <si>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</si>
  <si>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</si>
  <si>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</si>
  <si>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</si>
  <si>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</si>
  <si>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</si>
  <si>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</si>
  <si>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</si>
  <si>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</si>
  <si>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</si>
  <si>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</si>
  <si>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</si>
  <si>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</si>
  <si>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</si>
  <si>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</si>
  <si>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</si>
  <si>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</si>
  <si>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</si>
  <si>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</si>
  <si>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</si>
  <si>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</si>
  <si>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</si>
  <si>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</si>
  <si>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</si>
  <si>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</si>
  <si>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</si>
  <si>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</si>
  <si>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</si>
  <si>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</si>
  <si>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</si>
  <si>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</si>
  <si>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</si>
  <si>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</si>
  <si>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</si>
  <si>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</si>
  <si>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</si>
  <si>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</si>
  <si>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</si>
  <si>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</si>
  <si>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</si>
  <si>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</si>
  <si>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</si>
  <si>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</si>
  <si>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</si>
  <si>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</si>
  <si>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</si>
  <si>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</si>
  <si>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</si>
  <si>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</si>
  <si>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</si>
  <si>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</si>
  <si>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</si>
  <si>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</si>
  <si>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</si>
  <si>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</si>
  <si>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</si>
  <si>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</si>
  <si>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</si>
  <si>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</si>
  <si>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</si>
  <si>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</si>
  <si>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</si>
  <si>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</si>
  <si>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</si>
  <si>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</si>
  <si>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</si>
  <si>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</si>
  <si>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</si>
  <si>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</si>
  <si>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</si>
  <si>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</si>
  <si>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</si>
  <si>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</si>
  <si>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</si>
  <si>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</si>
  <si>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</si>
  <si>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</si>
  <si>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</si>
  <si>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</si>
  <si>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</si>
  <si>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</si>
  <si>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</si>
  <si>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</si>
  <si>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</si>
  <si>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</si>
  <si>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</si>
  <si>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</si>
  <si>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</si>
  <si>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</si>
  <si>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</si>
  <si>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</si>
  <si>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</si>
  <si>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</si>
  <si>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</si>
  <si>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</si>
  <si>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</si>
  <si>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</si>
  <si>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</si>
  <si>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</si>
  <si>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</si>
  <si>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</si>
  <si>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</si>
  <si>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</si>
  <si>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</si>
  <si>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</si>
  <si>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</si>
  <si>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</si>
  <si>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</si>
  <si>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</si>
  <si>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</si>
  <si>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</si>
  <si>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</si>
  <si>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</si>
  <si>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</si>
  <si>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</si>
  <si>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</si>
  <si>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</si>
  <si>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</si>
  <si>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</si>
  <si>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</si>
  <si>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</si>
  <si>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</si>
  <si>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</si>
  <si>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</si>
  <si>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</si>
  <si>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</si>
  <si>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</si>
  <si>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</si>
  <si>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</si>
  <si>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</si>
  <si>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</si>
  <si>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</si>
  <si>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</si>
  <si>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</si>
  <si>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</si>
  <si>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</si>
  <si>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</si>
  <si>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</si>
  <si>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</si>
  <si>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</si>
  <si>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</si>
  <si>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</si>
  <si>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</si>
  <si>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</si>
  <si>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</si>
  <si>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</si>
  <si>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</si>
  <si>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</si>
  <si>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</si>
  <si>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</si>
  <si>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</si>
  <si>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</si>
  <si>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</si>
  <si>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</si>
  <si>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</si>
  <si>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</si>
  <si>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</si>
  <si>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</si>
  <si>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</si>
  <si>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</si>
  <si>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</si>
  <si>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</si>
  <si>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</si>
  <si>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</si>
  <si>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</si>
  <si>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</si>
  <si>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</si>
  <si>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</si>
  <si>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</si>
  <si>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</si>
  <si>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</si>
  <si>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</si>
  <si>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</si>
  <si>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</si>
  <si>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</si>
  <si>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</si>
  <si>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</si>
  <si>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</si>
  <si>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</si>
  <si>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</si>
  <si>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</si>
  <si>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</si>
  <si>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</si>
  <si>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</si>
  <si>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</si>
  <si>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</si>
  <si>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</si>
  <si>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</si>
  <si>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</si>
  <si>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</si>
  <si>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</si>
  <si>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</si>
  <si>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</si>
  <si>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</si>
  <si>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</si>
  <si>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</si>
  <si>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</si>
  <si>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</si>
  <si>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</si>
  <si>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</si>
  <si>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</si>
  <si>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</si>
  <si>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</si>
  <si>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</si>
  <si>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</si>
  <si>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</si>
  <si>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</si>
  <si>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</si>
  <si>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</si>
  <si>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</si>
  <si>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</si>
  <si>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</si>
  <si>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</si>
  <si>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</si>
  <si>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</si>
  <si>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</si>
  <si>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</si>
  <si>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</si>
  <si>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</si>
  <si>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</si>
  <si>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</si>
  <si>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</si>
  <si>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</si>
  <si>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</si>
  <si>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</si>
  <si>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</si>
  <si>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</si>
  <si>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</si>
  <si>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</si>
  <si>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</si>
  <si>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</si>
  <si>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</si>
  <si>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</si>
  <si>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</si>
  <si>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</si>
  <si>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</si>
  <si>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</si>
  <si>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</si>
  <si>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</si>
  <si>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</si>
  <si>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</si>
  <si>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</si>
  <si>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</si>
  <si>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</si>
  <si>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</si>
  <si>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</si>
  <si>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</si>
  <si>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</si>
  <si>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</si>
  <si>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</si>
  <si>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</si>
  <si>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</si>
  <si>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</si>
  <si>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</si>
  <si>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</si>
  <si>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</si>
  <si>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</si>
  <si>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</si>
  <si>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</si>
  <si>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</si>
  <si>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</si>
  <si>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</si>
  <si>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</si>
  <si>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</si>
  <si>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</si>
  <si>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</si>
  <si>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</si>
  <si>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</si>
  <si>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</si>
  <si>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</si>
  <si>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</si>
  <si>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</si>
  <si>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</si>
  <si>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</si>
  <si>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</si>
  <si>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</si>
  <si>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</si>
  <si>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</si>
  <si>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</si>
  <si>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</si>
  <si>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</si>
  <si>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</si>
  <si>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</si>
  <si>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</si>
  <si>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</si>
  <si>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</si>
  <si>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</si>
  <si>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</si>
  <si>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</si>
  <si>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</si>
  <si>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</si>
  <si>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</si>
  <si>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</si>
  <si>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</si>
  <si>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</si>
  <si>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</si>
  <si>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</si>
  <si>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</si>
  <si>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</si>
  <si>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</si>
  <si>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</si>
  <si>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</si>
  <si>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</si>
  <si>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</si>
  <si>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</si>
  <si>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</si>
  <si>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</si>
  <si>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</si>
  <si>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</si>
  <si>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</si>
  <si>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</si>
  <si>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</si>
  <si>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</si>
  <si>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</si>
  <si>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</si>
  <si>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</si>
  <si>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</si>
  <si>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</si>
  <si>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</si>
  <si>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</si>
  <si>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</si>
  <si>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</si>
  <si>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</si>
  <si>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</si>
  <si>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</si>
  <si>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</si>
  <si>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</si>
  <si>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</si>
  <si>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</si>
  <si>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</si>
  <si>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</si>
  <si>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</si>
  <si>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</si>
  <si>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</si>
  <si>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</si>
  <si>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</si>
  <si>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</si>
  <si>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</si>
  <si>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</si>
  <si>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</si>
  <si>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</si>
  <si>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</si>
  <si>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</si>
  <si>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</si>
  <si>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</si>
  <si>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</si>
  <si>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</si>
  <si>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</si>
  <si>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</si>
  <si>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</si>
  <si>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</si>
  <si>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</si>
  <si>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</si>
  <si>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</si>
  <si>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</si>
  <si>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</si>
  <si>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</si>
  <si>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</si>
  <si>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</si>
  <si>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</si>
  <si>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</si>
  <si>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</si>
  <si>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</si>
  <si>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</si>
  <si>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</si>
  <si>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</si>
  <si>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</si>
  <si>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</si>
  <si>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</si>
  <si>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</si>
  <si>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</si>
  <si>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</si>
  <si>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</si>
  <si>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</si>
  <si>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</si>
  <si>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</si>
  <si>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</si>
  <si>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</si>
  <si>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</si>
  <si>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</si>
  <si>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</si>
  <si>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</si>
  <si>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</si>
  <si>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</si>
  <si>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</si>
  <si>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</si>
  <si>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</si>
  <si>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</si>
  <si>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</si>
  <si>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</si>
  <si>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</si>
  <si>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</si>
  <si>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</si>
  <si>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</si>
  <si>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</si>
  <si>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</si>
  <si>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</si>
  <si>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</si>
  <si>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</si>
  <si>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</si>
  <si>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</si>
  <si>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</si>
  <si>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</si>
  <si>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</si>
  <si>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</si>
  <si>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</si>
  <si>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</si>
  <si>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</si>
  <si>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</si>
  <si>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</si>
  <si>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</si>
  <si>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</si>
  <si>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</si>
  <si>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</si>
  <si>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</si>
  <si>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</si>
  <si>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</si>
  <si>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</si>
  <si>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</si>
  <si>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</si>
  <si>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</si>
  <si>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</si>
  <si>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</si>
  <si>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</si>
  <si>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</si>
  <si>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</si>
  <si>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</si>
  <si>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</si>
  <si>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</si>
  <si>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</si>
  <si>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</si>
  <si>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</si>
  <si>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</si>
  <si>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</si>
  <si>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</si>
  <si>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</si>
  <si>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</si>
  <si>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</si>
  <si>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</si>
  <si>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</si>
  <si>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</si>
  <si>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</si>
  <si>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</si>
  <si>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</si>
  <si>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</si>
  <si>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</si>
  <si>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</si>
  <si>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</si>
  <si>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</si>
  <si>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</si>
  <si>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</si>
  <si>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</si>
  <si>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</si>
  <si>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</si>
  <si>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</si>
  <si>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</si>
  <si>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</si>
  <si>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</si>
  <si>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</si>
  <si>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</si>
  <si>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</si>
  <si>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</si>
  <si>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</si>
  <si>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</si>
  <si>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</si>
  <si>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</si>
  <si>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</si>
  <si>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</si>
  <si>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</si>
  <si>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</si>
  <si>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</si>
  <si>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</si>
  <si>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</si>
  <si>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</si>
  <si>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</si>
  <si>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</si>
  <si>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</si>
  <si>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</si>
  <si>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</si>
  <si>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</si>
  <si>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</si>
  <si>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</si>
  <si>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</si>
  <si>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</si>
  <si>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</si>
  <si>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</si>
  <si>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</si>
  <si>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</si>
  <si>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</si>
  <si>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</si>
  <si>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</si>
  <si>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</si>
  <si>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</si>
  <si>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</si>
  <si>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</si>
  <si>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</si>
  <si>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</si>
  <si>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</si>
  <si>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</si>
  <si>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</si>
  <si>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</si>
  <si>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</si>
  <si>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</si>
  <si>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</si>
  <si>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</si>
  <si>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</si>
  <si>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</si>
  <si>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</si>
  <si>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</si>
  <si>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</si>
  <si>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</si>
  <si>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</si>
  <si>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</si>
  <si>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</si>
  <si>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</si>
  <si>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</si>
  <si>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</si>
  <si>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</si>
  <si>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</si>
  <si>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</si>
  <si>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</si>
  <si>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</si>
  <si>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</si>
  <si>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</si>
  <si>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</si>
  <si>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</si>
  <si>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</si>
  <si>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</si>
  <si>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</si>
  <si>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</si>
  <si>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</si>
  <si>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</si>
  <si>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</si>
  <si>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</si>
  <si>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</si>
  <si>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</si>
  <si>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</si>
  <si>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</si>
  <si>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</si>
  <si>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</si>
  <si>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</si>
  <si>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</si>
  <si>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</si>
  <si>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</si>
  <si>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</si>
  <si>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</si>
  <si>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</si>
  <si>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</si>
  <si>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</si>
  <si>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</si>
  <si>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</si>
  <si>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</si>
  <si>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</si>
  <si>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</si>
  <si>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</si>
  <si>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</si>
  <si>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</si>
  <si>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</si>
  <si>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</si>
  <si>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</si>
  <si>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</si>
  <si>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</si>
  <si>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</si>
  <si>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</si>
  <si>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</si>
  <si>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</si>
  <si>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</si>
  <si>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</si>
  <si>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</si>
  <si>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</si>
  <si>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</si>
  <si>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</si>
  <si>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</si>
  <si>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</si>
  <si>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</si>
  <si>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</si>
  <si>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</si>
  <si>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</si>
  <si>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</si>
  <si>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</si>
  <si>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</si>
  <si>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</si>
  <si>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</si>
  <si>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</si>
  <si>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</si>
  <si>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</si>
  <si>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</si>
  <si>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</si>
  <si>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</si>
  <si>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</si>
  <si>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</si>
  <si>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</si>
  <si>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</si>
  <si>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</si>
  <si>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</si>
  <si>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</si>
  <si>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</si>
  <si>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</si>
  <si>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</si>
  <si>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</si>
  <si>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</si>
  <si>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</si>
  <si>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</si>
  <si>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</si>
  <si>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</si>
  <si>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</si>
  <si>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</si>
  <si>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</si>
  <si>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</si>
  <si>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</si>
  <si>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</si>
  <si>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</si>
  <si>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</si>
  <si>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</si>
  <si>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</si>
  <si>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</si>
  <si>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</si>
  <si>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</si>
  <si>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</si>
  <si>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</si>
  <si>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</si>
  <si>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</si>
  <si>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</si>
  <si>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</si>
  <si>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</si>
  <si>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</si>
  <si>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</si>
  <si>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</si>
  <si>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</si>
  <si>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</si>
  <si>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</si>
  <si>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</si>
  <si>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</si>
  <si>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</si>
  <si>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</si>
  <si>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</si>
  <si>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</si>
  <si>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</si>
  <si>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</si>
  <si>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</si>
  <si>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</si>
  <si>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</si>
  <si>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</si>
  <si>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</si>
  <si>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</si>
  <si>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</si>
  <si>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</si>
  <si>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</si>
  <si>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</si>
  <si>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</si>
  <si>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</si>
  <si>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</si>
  <si>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</si>
  <si>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</si>
  <si>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</si>
  <si>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</si>
  <si>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</si>
  <si>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</si>
  <si>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</si>
  <si>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</si>
  <si>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</si>
  <si>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</si>
  <si>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</si>
  <si>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</si>
  <si>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</si>
  <si>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</si>
  <si>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</si>
  <si>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</si>
  <si>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</si>
  <si>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</si>
  <si>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</si>
  <si>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</si>
  <si>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</si>
  <si>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</si>
  <si>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</si>
  <si>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</si>
  <si>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</si>
  <si>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</si>
  <si>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</si>
  <si>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</si>
  <si>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</si>
  <si>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</si>
  <si>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</si>
  <si>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</si>
  <si>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</si>
  <si>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</si>
  <si>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</si>
  <si>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</si>
  <si>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</si>
  <si>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</si>
  <si>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</si>
  <si>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</si>
  <si>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</si>
  <si>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</si>
  <si>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</si>
  <si>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</si>
  <si>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</si>
  <si>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</si>
  <si>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</si>
  <si>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</si>
  <si>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</si>
  <si>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</si>
  <si>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</si>
  <si>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</si>
  <si>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</si>
  <si>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</si>
  <si>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</si>
  <si>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</si>
  <si>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</si>
  <si>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</si>
  <si>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</si>
  <si>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</si>
  <si>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</si>
  <si>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</si>
  <si>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</si>
  <si>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</si>
  <si>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</si>
  <si>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</si>
  <si>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</si>
  <si>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</si>
  <si>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</si>
  <si>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</si>
  <si>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</si>
  <si>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</si>
  <si>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</si>
  <si>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</si>
  <si>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</si>
  <si>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</si>
  <si>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</si>
  <si>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</si>
  <si>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</si>
  <si>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</si>
  <si>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</si>
  <si>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</si>
  <si>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</si>
  <si>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</si>
  <si>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</si>
  <si>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</si>
  <si>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</si>
  <si>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</si>
  <si>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</si>
  <si>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</si>
  <si>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</si>
  <si>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</si>
  <si>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</si>
  <si>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</si>
  <si>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</si>
  <si>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</si>
  <si>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</si>
  <si>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</si>
  <si>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</si>
  <si>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</si>
  <si>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</si>
  <si>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</si>
  <si>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</si>
  <si>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</si>
  <si>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</si>
  <si>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</si>
  <si>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</si>
  <si>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</si>
  <si>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</si>
  <si>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</si>
  <si>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</si>
  <si>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</si>
  <si>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</si>
  <si>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</si>
  <si>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</si>
  <si>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</si>
  <si>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</si>
  <si>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</si>
  <si>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</si>
  <si>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</si>
  <si>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</si>
  <si>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</si>
  <si>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</si>
  <si>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</si>
  <si>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</si>
  <si>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</si>
  <si>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</si>
  <si>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</si>
  <si>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</si>
  <si>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</si>
  <si>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</si>
  <si>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</si>
  <si>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</si>
  <si>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</si>
  <si>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</si>
  <si>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</si>
  <si>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</si>
  <si>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</si>
  <si>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</si>
  <si>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</si>
  <si>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</si>
  <si>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</si>
  <si>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</si>
  <si>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</si>
  <si>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</si>
  <si>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</si>
  <si>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</si>
  <si>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</si>
  <si>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</si>
  <si>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</si>
  <si>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</si>
  <si>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</si>
  <si>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</si>
  <si>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</si>
  <si>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</si>
  <si>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</si>
  <si>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</si>
  <si>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</si>
  <si>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</si>
  <si>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</si>
  <si>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</si>
  <si>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</si>
  <si>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</si>
  <si>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</si>
  <si>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</si>
  <si>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</si>
  <si>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</si>
  <si>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</si>
  <si>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</si>
  <si>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</si>
  <si>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</si>
  <si>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</si>
  <si>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</si>
  <si>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</si>
  <si>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</si>
  <si>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</si>
  <si>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</si>
  <si>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</si>
  <si>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</si>
  <si>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</si>
  <si>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</si>
  <si>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</si>
  <si>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</si>
  <si>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</si>
  <si>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</si>
  <si>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</si>
  <si>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</si>
  <si>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</si>
  <si>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</si>
  <si>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</si>
  <si>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</si>
  <si>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</si>
  <si>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</si>
  <si>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</si>
  <si>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</si>
  <si>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</si>
  <si>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</si>
  <si>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</si>
  <si>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</si>
  <si>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</si>
  <si>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</si>
  <si>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</si>
  <si>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</si>
  <si>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</si>
  <si>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</si>
  <si>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</si>
  <si>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</si>
  <si>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</si>
  <si>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</si>
  <si>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</si>
  <si>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</si>
  <si>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</si>
  <si>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</si>
  <si>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</si>
  <si>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</si>
  <si>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</si>
  <si>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</si>
  <si>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</si>
  <si>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</si>
  <si>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</si>
  <si>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</si>
  <si>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</si>
  <si>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</si>
  <si>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</si>
  <si>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</si>
  <si>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</si>
  <si>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</si>
  <si>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</si>
  <si>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</si>
  <si>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</si>
  <si>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</si>
  <si>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</si>
  <si>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</si>
  <si>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</si>
  <si>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</si>
  <si>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</si>
  <si>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</si>
  <si>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</si>
  <si>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</si>
  <si>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</si>
  <si>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</si>
  <si>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</si>
  <si>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</si>
  <si>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</si>
  <si>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</si>
  <si>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</si>
  <si>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</si>
  <si>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</si>
  <si>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</si>
  <si>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</si>
  <si>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</si>
  <si>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</si>
  <si>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</si>
  <si>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</si>
  <si>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</si>
  <si>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</si>
  <si>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</si>
  <si>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</si>
  <si>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</si>
  <si>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</si>
  <si>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</si>
  <si>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</si>
  <si>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</si>
  <si>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</si>
  <si>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</si>
  <si>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</si>
  <si>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</si>
  <si>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</si>
  <si>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</si>
  <si>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</si>
  <si>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</si>
  <si>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</si>
  <si>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</si>
  <si>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</si>
  <si>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</si>
  <si>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</si>
  <si>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</si>
  <si>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</si>
  <si>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</si>
  <si>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</si>
  <si>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</si>
  <si>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</si>
  <si>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</si>
  <si>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</si>
  <si>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</si>
  <si>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</si>
  <si>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</si>
  <si>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</si>
  <si>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</si>
  <si>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</si>
  <si>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</si>
  <si>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</si>
  <si>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</si>
  <si>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</si>
  <si>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</si>
  <si>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</si>
  <si>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</si>
  <si>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</si>
  <si>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</si>
  <si>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</si>
  <si>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</si>
  <si>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</si>
  <si>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</si>
  <si>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</si>
  <si>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</si>
  <si>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</si>
  <si>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</si>
  <si>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</si>
  <si>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</si>
  <si>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</si>
  <si>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</si>
  <si>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</si>
  <si>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</si>
  <si>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</si>
  <si>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</si>
  <si>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</si>
  <si>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</si>
  <si>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</si>
  <si>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</si>
  <si>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</si>
  <si>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</si>
  <si>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</si>
  <si>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</si>
  <si>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</si>
  <si>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</si>
  <si>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</si>
  <si>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</si>
  <si>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</si>
  <si>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</si>
  <si>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</si>
  <si>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</si>
  <si>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</si>
  <si>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</si>
  <si>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</si>
  <si>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</si>
  <si>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</si>
  <si>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</si>
  <si>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</si>
  <si>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</si>
  <si>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</si>
  <si>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</si>
  <si>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</si>
  <si>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</si>
  <si>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</si>
  <si>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</si>
  <si>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</si>
  <si>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</si>
  <si>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</si>
  <si>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</si>
  <si>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</si>
  <si>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</si>
  <si>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</si>
  <si>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</si>
  <si>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</si>
  <si>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</si>
  <si>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</si>
  <si>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</si>
  <si>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</si>
  <si>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</si>
  <si>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</si>
  <si>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</si>
  <si>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</si>
  <si>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</si>
  <si>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</si>
  <si>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</si>
  <si>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</si>
  <si>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</si>
  <si>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</si>
  <si>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</si>
  <si>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</si>
  <si>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</si>
  <si>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</si>
  <si>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</si>
  <si>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</si>
  <si>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</si>
  <si>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</si>
  <si>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</si>
  <si>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</si>
  <si>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</si>
  <si>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</si>
  <si>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</si>
  <si>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</si>
  <si>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</si>
  <si>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</si>
  <si>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</si>
  <si>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</si>
  <si>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</si>
  <si>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</si>
  <si>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</si>
  <si>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</si>
  <si>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</si>
  <si>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</si>
  <si>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</si>
  <si>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</si>
  <si>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</si>
  <si>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</si>
  <si>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</si>
  <si>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</si>
  <si>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</si>
  <si>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</si>
  <si>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</si>
  <si>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</si>
  <si>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</si>
  <si>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</si>
  <si>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</si>
  <si>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</si>
  <si>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</si>
  <si>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</si>
  <si>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</si>
  <si>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</si>
  <si>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</si>
  <si>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</si>
  <si>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</si>
  <si>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</si>
  <si>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</si>
  <si>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</si>
  <si>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</si>
  <si>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</si>
  <si>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</si>
  <si>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</si>
  <si>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</si>
  <si>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</si>
  <si>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</si>
  <si>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</si>
  <si>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</si>
  <si>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</si>
  <si>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</si>
  <si>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</si>
  <si>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</si>
  <si>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</si>
  <si>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</si>
  <si>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</si>
  <si>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</si>
  <si>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</si>
  <si>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</si>
  <si>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</si>
  <si>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</si>
  <si>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</si>
  <si>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</si>
  <si>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</si>
  <si>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</si>
  <si>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</si>
  <si>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</si>
  <si>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</si>
  <si>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</si>
  <si>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</si>
  <si>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</si>
  <si>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</si>
  <si>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</si>
  <si>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</si>
  <si>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</si>
  <si>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</si>
  <si>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</si>
  <si>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</si>
  <si>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</si>
  <si>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</si>
  <si>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</si>
  <si>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</si>
  <si>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</si>
  <si>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</si>
  <si>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</si>
  <si>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</si>
  <si>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</si>
  <si>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</si>
  <si>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</si>
  <si>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</si>
  <si>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</si>
  <si>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</si>
  <si>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</si>
  <si>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</si>
  <si>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</si>
  <si>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</si>
  <si>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</si>
  <si>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</si>
  <si>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</si>
  <si>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</si>
  <si>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</si>
  <si>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</si>
  <si>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</si>
  <si>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</si>
  <si>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</si>
  <si>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</si>
  <si>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</si>
  <si>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</si>
  <si>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</si>
  <si>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</si>
  <si>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</si>
  <si>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</si>
  <si>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</si>
  <si>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</si>
  <si>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</si>
  <si>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</si>
  <si>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</si>
  <si>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</si>
  <si>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</si>
  <si>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</si>
  <si>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</si>
  <si>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</si>
  <si>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</si>
  <si>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</si>
  <si>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</si>
  <si>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</si>
  <si>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</si>
  <si>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</si>
  <si>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</si>
  <si>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</si>
  <si>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</si>
  <si>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</si>
  <si>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</si>
  <si>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</si>
  <si>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</si>
  <si>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</si>
  <si>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</si>
  <si>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</si>
  <si>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</si>
  <si>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</si>
  <si>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</si>
  <si>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</si>
  <si>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</si>
  <si>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</si>
  <si>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</si>
  <si>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</si>
  <si>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</si>
  <si>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</si>
  <si>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</si>
  <si>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</si>
  <si>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</si>
  <si>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</si>
  <si>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</si>
  <si>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</si>
  <si>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</si>
  <si>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</si>
  <si>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</si>
  <si>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</si>
  <si>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</si>
  <si>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</si>
  <si>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</si>
  <si>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</si>
  <si>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</si>
  <si>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</si>
  <si>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</si>
  <si>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</si>
  <si>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</si>
  <si>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</si>
  <si>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</si>
  <si>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</si>
  <si>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</si>
  <si>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</si>
  <si>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</si>
  <si>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</si>
  <si>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</si>
  <si>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</si>
  <si>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</si>
  <si>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</si>
  <si>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</si>
  <si>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</si>
  <si>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</si>
  <si>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</si>
  <si>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</si>
  <si>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</si>
  <si>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</si>
  <si>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</si>
  <si>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</si>
  <si>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</si>
  <si>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</si>
  <si>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</si>
  <si>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</si>
  <si>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</si>
  <si>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</si>
  <si>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</si>
  <si>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</si>
  <si>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</si>
  <si>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</si>
  <si>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</si>
  <si>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</si>
  <si>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</si>
  <si>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</si>
  <si>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</si>
  <si>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</si>
  <si>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</si>
  <si>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</si>
  <si>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</si>
  <si>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</si>
  <si>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</si>
  <si>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</si>
  <si>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</si>
  <si>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</si>
  <si>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</si>
  <si>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</si>
  <si>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</si>
  <si>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</si>
  <si>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</si>
  <si>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</si>
  <si>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</si>
  <si>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</si>
  <si>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</si>
  <si>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</si>
  <si>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</si>
  <si>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</si>
  <si>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</si>
  <si>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</si>
  <si>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</si>
  <si>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</si>
  <si>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</si>
  <si>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</si>
  <si>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</si>
  <si>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</si>
  <si>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</si>
  <si>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</si>
  <si>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</si>
  <si>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</si>
  <si>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</si>
  <si>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</si>
  <si>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</si>
  <si>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</si>
  <si>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</si>
  <si>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</si>
  <si>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</si>
  <si>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</si>
  <si>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</si>
  <si>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</si>
  <si>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</si>
  <si>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</si>
  <si>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</si>
  <si>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</si>
  <si>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</si>
  <si>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</si>
  <si>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</si>
  <si>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</si>
  <si>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</si>
  <si>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</si>
  <si>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</si>
  <si>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</si>
  <si>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</si>
  <si>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</si>
  <si>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</si>
  <si>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</si>
  <si>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</si>
  <si>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</si>
  <si>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</si>
  <si>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</si>
  <si>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</si>
  <si>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</si>
  <si>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</si>
  <si>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</si>
  <si>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</si>
  <si>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</si>
  <si>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</si>
  <si>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</si>
  <si>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</si>
  <si>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</si>
  <si>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</si>
  <si>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</si>
  <si>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</si>
  <si>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</si>
  <si>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</si>
  <si>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</si>
  <si>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</si>
  <si>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</si>
  <si>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</si>
  <si>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</si>
  <si>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</si>
  <si>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</si>
  <si>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</si>
  <si>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</si>
  <si>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</si>
  <si>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</si>
  <si>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</si>
  <si>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</si>
  <si>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</si>
  <si>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</si>
  <si>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</si>
  <si>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</si>
  <si>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</si>
  <si>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</si>
  <si>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</si>
  <si>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</si>
  <si>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</si>
  <si>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</si>
  <si>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</si>
  <si>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</si>
  <si>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</si>
  <si>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</si>
  <si>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</si>
  <si>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</si>
  <si>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</si>
  <si>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</si>
  <si>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</si>
  <si>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</si>
  <si>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</si>
  <si>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</si>
  <si>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</si>
  <si>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</si>
  <si>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</si>
  <si>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</si>
  <si>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</si>
  <si>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</si>
  <si>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</si>
  <si>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</si>
  <si>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</si>
  <si>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</si>
  <si>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</si>
  <si>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</si>
  <si>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</si>
  <si>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</si>
  <si>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</si>
  <si>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</si>
  <si>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</si>
  <si>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</si>
  <si>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</si>
  <si>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</si>
  <si>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</si>
  <si>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</si>
  <si>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</si>
  <si>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</si>
  <si>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</si>
  <si>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</si>
  <si>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</si>
  <si>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</si>
  <si>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</si>
  <si>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</si>
  <si>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</si>
  <si>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</si>
  <si>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</si>
  <si>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</si>
  <si>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</si>
  <si>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</si>
  <si>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</si>
  <si>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</si>
  <si>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</si>
  <si>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</si>
  <si>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</si>
  <si>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</si>
  <si>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</si>
  <si>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</si>
  <si>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</si>
  <si>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</si>
  <si>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</si>
  <si>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</si>
  <si>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</si>
  <si>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</si>
  <si>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</si>
  <si>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</si>
  <si>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</si>
  <si>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</si>
  <si>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</si>
  <si>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</si>
  <si>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</si>
  <si>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</si>
  <si>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</si>
  <si>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</si>
  <si>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</si>
  <si>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</si>
  <si>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</si>
  <si>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</si>
  <si>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</si>
  <si>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</si>
  <si>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</si>
  <si>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</si>
  <si>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</si>
  <si>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</si>
  <si>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</si>
  <si>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</si>
  <si>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</si>
  <si>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</si>
  <si>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</si>
  <si>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</si>
  <si>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</si>
  <si>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</si>
  <si>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</si>
  <si>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</si>
  <si>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</si>
  <si>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</si>
  <si>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</si>
  <si>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</si>
  <si>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</si>
  <si>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</si>
  <si>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</si>
  <si>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</si>
  <si>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</si>
  <si>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</si>
  <si>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</si>
  <si>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</si>
  <si>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</si>
  <si>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</si>
  <si>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</si>
  <si>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</si>
  <si>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</si>
  <si>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</si>
  <si>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</si>
  <si>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</si>
  <si>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</si>
  <si>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</si>
  <si>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</si>
  <si>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</si>
  <si>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</si>
  <si>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</si>
  <si>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</si>
  <si>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</si>
  <si>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</si>
  <si>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</si>
  <si>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</si>
  <si>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</si>
  <si>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</si>
  <si>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</si>
  <si>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</si>
  <si>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</si>
  <si>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</si>
  <si>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</si>
  <si>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</si>
  <si>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</si>
  <si>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</si>
  <si>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</si>
  <si>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</si>
  <si>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</si>
  <si>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</si>
  <si>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</si>
  <si>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</si>
  <si>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</si>
  <si>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</si>
  <si>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</si>
  <si>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</si>
  <si>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</si>
  <si>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</si>
  <si>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</si>
  <si>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</si>
  <si>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</si>
  <si>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</si>
  <si>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</si>
  <si>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</si>
  <si>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</si>
  <si>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</si>
  <si>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</si>
  <si>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</si>
  <si>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</si>
  <si>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</si>
  <si>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</si>
  <si>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</si>
  <si>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</si>
  <si>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</si>
  <si>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</si>
  <si>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</si>
  <si>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</si>
  <si>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</si>
  <si>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</si>
  <si>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</si>
  <si>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</si>
  <si>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</si>
  <si>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</si>
  <si>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</si>
  <si>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</si>
  <si>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</si>
  <si>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</si>
  <si>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</si>
  <si>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</si>
  <si>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</si>
  <si>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</si>
  <si>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</si>
  <si>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</si>
  <si>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</si>
  <si>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</si>
  <si>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</si>
  <si>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</si>
  <si>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</si>
  <si>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</si>
  <si>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</si>
  <si>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</si>
  <si>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</si>
  <si>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</si>
  <si>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</si>
  <si>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</si>
  <si>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</si>
  <si>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</si>
  <si>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</si>
  <si>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</si>
  <si>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</si>
  <si>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</si>
  <si>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</si>
  <si>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</si>
  <si>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</si>
  <si>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</si>
  <si>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</si>
  <si>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</si>
  <si>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</si>
  <si>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</si>
  <si>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</si>
  <si>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</si>
  <si>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</si>
  <si>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</si>
  <si>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</si>
  <si>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</si>
  <si>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</si>
  <si>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</si>
  <si>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</si>
  <si>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</si>
  <si>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</si>
  <si>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</si>
  <si>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</si>
  <si>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</si>
  <si>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</si>
  <si>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</si>
  <si>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</si>
  <si>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</si>
  <si>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</si>
  <si>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</si>
  <si>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</si>
  <si>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</si>
  <si>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</si>
  <si>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</si>
  <si>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</si>
  <si>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</si>
  <si>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</si>
  <si>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</si>
  <si>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</si>
  <si>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</si>
  <si>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</si>
  <si>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</si>
  <si>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</si>
  <si>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</si>
  <si>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</si>
  <si>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</si>
  <si>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</si>
  <si>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</si>
  <si>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</si>
  <si>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</si>
  <si>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</si>
  <si>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</si>
  <si>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</si>
  <si>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</si>
  <si>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</si>
  <si>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</si>
  <si>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</si>
  <si>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</si>
  <si>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</si>
  <si>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</si>
  <si>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</si>
  <si>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</si>
  <si>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</si>
  <si>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</si>
  <si>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</si>
  <si>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</si>
  <si>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</si>
  <si>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</si>
  <si>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</si>
  <si>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</si>
  <si>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</si>
  <si>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</si>
  <si>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</si>
  <si>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</si>
  <si>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</si>
  <si>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</si>
  <si>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</si>
  <si>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</si>
  <si>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</si>
  <si>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</si>
  <si>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</si>
  <si>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</si>
  <si>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</si>
  <si>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</si>
  <si>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</si>
  <si>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</si>
  <si>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</si>
  <si>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</si>
  <si>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</si>
  <si>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</si>
  <si>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</si>
  <si>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</si>
  <si>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</si>
  <si>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</si>
  <si>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</si>
  <si>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</si>
  <si>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</si>
  <si>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</si>
  <si>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</si>
  <si>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</si>
  <si>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</si>
  <si>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</si>
  <si>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</si>
  <si>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</si>
  <si>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</si>
  <si>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</si>
  <si>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</si>
  <si>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</si>
  <si>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</si>
  <si>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</si>
  <si>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</si>
  <si>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</si>
  <si>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</si>
  <si>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</si>
  <si>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</si>
  <si>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</si>
  <si>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</si>
  <si>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</si>
  <si>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</si>
  <si>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</si>
  <si>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</si>
  <si>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</si>
  <si>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</si>
  <si>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</si>
  <si>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</si>
  <si>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</si>
  <si>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</si>
  <si>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</si>
  <si>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</si>
  <si>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</si>
  <si>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</si>
  <si>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</si>
  <si>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</si>
  <si>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</si>
  <si>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</si>
  <si>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</si>
  <si>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</si>
  <si>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</si>
  <si>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</si>
  <si>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</si>
  <si>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</si>
  <si>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</si>
  <si>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</si>
  <si>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</si>
  <si>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</si>
  <si>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</si>
  <si>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</si>
  <si>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</si>
  <si>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</si>
  <si>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</si>
  <si>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</si>
  <si>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</si>
  <si>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</si>
  <si>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</si>
  <si>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</si>
  <si>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</si>
  <si>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</si>
  <si>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</si>
  <si>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</si>
  <si>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</si>
  <si>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</si>
  <si>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</si>
  <si>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</si>
  <si>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</si>
  <si>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</si>
  <si>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</si>
  <si>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</si>
  <si>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</si>
  <si>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</si>
  <si>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</si>
  <si>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</si>
  <si>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</si>
  <si>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</si>
  <si>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</si>
  <si>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</si>
  <si>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</si>
  <si>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</si>
  <si>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</si>
  <si>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</si>
  <si>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</si>
  <si>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</si>
  <si>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</si>
  <si>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</si>
  <si>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</si>
  <si>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</si>
  <si>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</si>
  <si>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</si>
  <si>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</si>
  <si>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</si>
  <si>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</si>
  <si>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</si>
  <si>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</si>
  <si>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</si>
  <si>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</si>
  <si>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</si>
  <si>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</si>
  <si>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</si>
  <si>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</si>
  <si>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</si>
  <si>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</si>
  <si>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</si>
  <si>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</si>
  <si>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</si>
  <si>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</si>
  <si>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</si>
  <si>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</si>
  <si>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</si>
  <si>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</si>
  <si>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</si>
  <si>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</si>
  <si>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</si>
  <si>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</si>
  <si>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</si>
  <si>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</si>
  <si>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</si>
  <si>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</si>
  <si>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</si>
  <si>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</si>
  <si>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</si>
  <si>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</si>
  <si>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</si>
  <si>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</si>
  <si>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</si>
  <si>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</si>
  <si>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</si>
  <si>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</si>
  <si>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</si>
  <si>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</si>
  <si>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</si>
  <si>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</si>
  <si>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</si>
  <si>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</si>
  <si>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</si>
  <si>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</si>
  <si>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</si>
  <si>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</si>
  <si>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</si>
  <si>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</si>
  <si>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</si>
  <si>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</si>
  <si>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</si>
  <si>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</si>
  <si>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</si>
  <si>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</si>
  <si>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</si>
  <si>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</si>
  <si>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</si>
  <si>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</si>
  <si>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</si>
  <si>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</si>
  <si>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</si>
  <si>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</si>
  <si>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</si>
  <si>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</si>
  <si>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</si>
  <si>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</si>
  <si>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</si>
  <si>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</si>
  <si>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</si>
  <si>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</si>
  <si>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</si>
  <si>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</si>
  <si>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</si>
  <si>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</si>
  <si>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</si>
  <si>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</si>
  <si>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</si>
  <si>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</si>
  <si>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</si>
  <si>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</si>
  <si>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</si>
  <si>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</si>
  <si>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</si>
  <si>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</si>
  <si>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</si>
  <si>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</si>
  <si>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</si>
  <si>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</si>
  <si>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</si>
  <si>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</si>
  <si>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</si>
  <si>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</si>
  <si>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</si>
  <si>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</si>
  <si>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</si>
  <si>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</si>
  <si>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</si>
  <si>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</si>
  <si>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</si>
  <si>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</si>
  <si>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</si>
  <si>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</si>
  <si>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</si>
  <si>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</si>
  <si>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</si>
  <si>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</si>
  <si>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</si>
  <si>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</si>
  <si>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</si>
  <si>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</si>
  <si>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</si>
  <si>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</si>
  <si>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</si>
  <si>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</si>
  <si>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</si>
  <si>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</si>
  <si>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</si>
  <si>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</si>
  <si>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</si>
  <si>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</si>
  <si>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</si>
  <si>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</si>
  <si>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</si>
  <si>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</si>
  <si>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</si>
  <si>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</si>
  <si>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</si>
  <si>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</si>
  <si>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</si>
  <si>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</si>
  <si>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</si>
  <si>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</si>
  <si>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</si>
  <si>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</si>
  <si>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</si>
  <si>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</si>
  <si>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</si>
  <si>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</si>
  <si>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</si>
  <si>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</si>
  <si>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</si>
  <si>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</si>
  <si>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</si>
  <si>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</si>
  <si>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</si>
  <si>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</si>
  <si>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</si>
  <si>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</si>
  <si>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</si>
  <si>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</si>
  <si>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</si>
  <si>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</si>
  <si>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</si>
  <si>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</si>
  <si>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</si>
  <si>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</si>
  <si>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</si>
  <si>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</si>
  <si>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</si>
  <si>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</si>
  <si>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</si>
  <si>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</si>
  <si>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</si>
  <si>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</si>
  <si>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</si>
  <si>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</si>
  <si>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</si>
  <si>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</si>
  <si>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</si>
  <si>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</si>
  <si>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</si>
  <si>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</si>
  <si>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</si>
  <si>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</si>
  <si>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</si>
  <si>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</si>
  <si>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</si>
  <si>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</si>
  <si>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</si>
  <si>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</si>
  <si>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</si>
  <si>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</si>
  <si>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</si>
  <si>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</si>
  <si>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</si>
  <si>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</si>
  <si>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</si>
  <si>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</si>
  <si>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</si>
  <si>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</si>
  <si>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</si>
  <si>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</si>
  <si>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</si>
  <si>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</si>
  <si>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</si>
  <si>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</si>
  <si>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</si>
  <si>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</si>
  <si>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</si>
  <si>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</si>
  <si>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</si>
  <si>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</si>
  <si>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</si>
  <si>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</si>
  <si>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</si>
  <si>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</si>
  <si>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</si>
  <si>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</si>
  <si>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</si>
  <si>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</si>
  <si>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</si>
  <si>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</si>
  <si>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</si>
  <si>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</si>
  <si>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</si>
  <si>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</si>
  <si>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</si>
  <si>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</si>
  <si>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</si>
  <si>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</si>
  <si>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</si>
  <si>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</si>
  <si>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</si>
  <si>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</si>
  <si>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</si>
  <si>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</si>
  <si>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</si>
  <si>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</si>
  <si>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</si>
  <si>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</si>
  <si>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</si>
  <si>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</si>
  <si>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</si>
  <si>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</si>
  <si>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</si>
  <si>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</si>
  <si>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</si>
  <si>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</si>
  <si>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</si>
  <si>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</si>
  <si>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</si>
  <si>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</si>
  <si>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</si>
  <si>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</si>
  <si>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</si>
  <si>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</si>
  <si>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</si>
  <si>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</si>
  <si>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</si>
  <si>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</si>
  <si>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</si>
  <si>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</si>
  <si>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</si>
  <si>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</si>
  <si>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</si>
  <si>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</si>
  <si>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</si>
  <si>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</si>
  <si>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</si>
  <si>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</si>
  <si>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</si>
  <si>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</si>
  <si>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</si>
  <si>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</si>
  <si>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</si>
  <si>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</si>
  <si>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</si>
  <si>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</si>
  <si>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</si>
  <si>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</si>
  <si>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</si>
  <si>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</si>
  <si>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</si>
  <si>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</si>
  <si>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</si>
  <si>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</si>
  <si>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</si>
  <si>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</si>
  <si>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</si>
  <si>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</si>
  <si>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</si>
  <si>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</si>
  <si>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</si>
  <si>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</si>
  <si>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</si>
  <si>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</si>
  <si>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</si>
  <si>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</si>
  <si>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</si>
  <si>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</si>
  <si>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</si>
  <si>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</si>
  <si>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</si>
  <si>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</si>
  <si>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</si>
  <si>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</si>
  <si>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</si>
  <si>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</si>
  <si>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</si>
  <si>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</si>
  <si>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</si>
  <si>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</si>
  <si>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</si>
  <si>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</si>
  <si>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</si>
  <si>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</si>
  <si>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</si>
  <si>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</si>
  <si>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</si>
  <si>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</si>
  <si>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</si>
  <si>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</si>
  <si>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</si>
  <si>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</si>
  <si>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</si>
  <si>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</si>
  <si>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</si>
  <si>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</si>
  <si>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</si>
  <si>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</si>
  <si>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</si>
  <si>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</si>
  <si>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</si>
  <si>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</si>
  <si>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</si>
  <si>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</si>
  <si>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</si>
  <si>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</si>
  <si>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</si>
  <si>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</si>
  <si>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</si>
  <si>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</si>
  <si>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</si>
  <si>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</si>
  <si>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</si>
  <si>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</si>
  <si>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</si>
  <si>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</si>
  <si>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</si>
  <si>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</si>
  <si>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</si>
  <si>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</si>
  <si>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</si>
  <si>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</si>
  <si>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</si>
  <si>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</si>
  <si>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</si>
  <si>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</si>
  <si>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</si>
  <si>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</si>
  <si>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</si>
  <si>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</si>
  <si>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</si>
  <si>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</si>
  <si>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</si>
  <si>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</si>
  <si>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</si>
  <si>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</si>
  <si>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</si>
  <si>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</si>
  <si>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</si>
  <si>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</si>
  <si>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</si>
  <si>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</si>
  <si>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</si>
  <si>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</si>
  <si>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</si>
  <si>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</si>
  <si>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</si>
  <si>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</si>
  <si>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</si>
  <si>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</si>
  <si>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</si>
  <si>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</si>
  <si>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</si>
  <si>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</si>
  <si>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</si>
  <si>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</si>
  <si>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</si>
  <si>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</si>
  <si>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</si>
  <si>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</si>
  <si>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</si>
  <si>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</si>
  <si>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</si>
  <si>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</si>
  <si>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</si>
  <si>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</si>
  <si>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</si>
  <si>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</si>
  <si>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</si>
  <si>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</si>
  <si>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</si>
  <si>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</si>
  <si>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</si>
  <si>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</si>
  <si>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</si>
  <si>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</si>
  <si>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</si>
  <si>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</si>
  <si>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</si>
  <si>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</si>
  <si>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</si>
  <si>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</si>
  <si>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</si>
  <si>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</si>
  <si>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</si>
  <si>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</si>
  <si>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</si>
  <si>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</si>
  <si>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</si>
  <si>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</si>
  <si>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</si>
  <si>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</si>
  <si>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</si>
  <si>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</si>
  <si>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</si>
  <si>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</si>
  <si>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</si>
  <si>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</si>
  <si>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</si>
  <si>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</si>
  <si>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</si>
  <si>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</si>
  <si>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</si>
  <si>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</si>
  <si>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</si>
  <si>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</si>
  <si>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</si>
  <si>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</si>
  <si>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</si>
  <si>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</si>
  <si>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</si>
  <si>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</si>
  <si>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</si>
  <si>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</si>
  <si>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</si>
  <si>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</si>
  <si>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</si>
  <si>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</si>
  <si>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</si>
  <si>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</si>
  <si>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</si>
  <si>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</si>
  <si>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</si>
  <si>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</si>
  <si>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</si>
  <si>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</si>
  <si>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</si>
  <si>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</si>
  <si>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</si>
  <si>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</si>
  <si>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</si>
  <si>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</si>
  <si>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</si>
  <si>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</si>
  <si>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</si>
  <si>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</si>
  <si>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</si>
  <si>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</si>
  <si>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</si>
  <si>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</si>
  <si>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</si>
  <si>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</si>
  <si>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</si>
  <si>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</si>
  <si>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</si>
  <si>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</si>
  <si>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</si>
  <si>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</si>
  <si>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</si>
  <si>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</si>
  <si>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</si>
  <si>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</si>
  <si>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</si>
  <si>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</si>
  <si>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</si>
  <si>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</si>
  <si>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</si>
  <si>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</si>
  <si>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</si>
  <si>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</si>
  <si>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</si>
  <si>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</si>
  <si>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</si>
  <si>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</si>
  <si>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</si>
  <si>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</si>
  <si>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</si>
  <si>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</si>
  <si>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</si>
  <si>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</si>
  <si>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</si>
  <si>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</si>
  <si>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</si>
  <si>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</si>
  <si>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</si>
  <si>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</si>
  <si>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</si>
  <si>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</si>
  <si>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</si>
  <si>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</si>
  <si>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</si>
  <si>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</si>
  <si>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</si>
  <si>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</si>
  <si>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</si>
  <si>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</si>
  <si>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</si>
  <si>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</si>
  <si>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</si>
  <si>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</si>
  <si>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</si>
  <si>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</si>
  <si>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</si>
  <si>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</si>
  <si>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</si>
  <si>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</si>
  <si>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</si>
  <si>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</si>
  <si>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</si>
  <si>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</si>
  <si>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</si>
  <si>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</si>
  <si>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</si>
  <si>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</si>
  <si>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</si>
  <si>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</si>
  <si>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</si>
  <si>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</si>
  <si>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</si>
  <si>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</si>
  <si>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</si>
  <si>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</si>
  <si>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</si>
  <si>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</si>
  <si>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</si>
  <si>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</si>
  <si>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</si>
  <si>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</si>
  <si>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</si>
  <si>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</si>
  <si>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</si>
  <si>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</si>
  <si>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</si>
  <si>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</si>
  <si>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</si>
  <si>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</si>
  <si>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</si>
  <si>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</si>
  <si>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</si>
  <si>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</si>
  <si>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</si>
  <si>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</si>
  <si>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</si>
  <si>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</si>
  <si>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</si>
  <si>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</si>
  <si>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</si>
  <si>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</si>
  <si>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</si>
  <si>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</si>
  <si>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</si>
  <si>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</si>
  <si>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</si>
  <si>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</si>
  <si>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</si>
  <si>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</si>
  <si>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</si>
  <si>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</si>
  <si>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</si>
  <si>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</si>
  <si>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</si>
  <si>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</si>
  <si>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</si>
  <si>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</si>
  <si>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</si>
  <si>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</si>
  <si>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</si>
  <si>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</si>
  <si>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</si>
  <si>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</si>
  <si>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</si>
  <si>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</si>
  <si>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</si>
  <si>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</si>
  <si>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</si>
  <si>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</si>
  <si>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</si>
  <si>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</si>
  <si>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</si>
  <si>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</si>
  <si>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</si>
  <si>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</si>
  <si>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</si>
  <si>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</si>
  <si>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</si>
  <si>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</si>
  <si>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</si>
  <si>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</si>
  <si>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</si>
  <si>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</si>
  <si>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</si>
  <si>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</si>
  <si>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</si>
  <si>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</si>
  <si>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</si>
  <si>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</si>
  <si>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</si>
  <si>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</si>
  <si>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</si>
  <si>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</si>
  <si>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</si>
  <si>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</si>
  <si>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</si>
  <si>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</si>
  <si>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</si>
  <si>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</si>
  <si>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</si>
  <si>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</si>
  <si>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</si>
  <si>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</si>
  <si>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</si>
  <si>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</si>
  <si>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</si>
  <si>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</si>
  <si>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</si>
  <si>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</si>
  <si>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</si>
  <si>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</si>
  <si>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</si>
  <si>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</si>
  <si>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</si>
  <si>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</si>
  <si>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</si>
  <si>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</si>
  <si>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</si>
  <si>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</si>
  <si>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</si>
  <si>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</si>
  <si>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</si>
  <si>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</si>
  <si>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</si>
  <si>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</si>
  <si>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</si>
  <si>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</si>
  <si>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</si>
  <si>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</si>
  <si>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</si>
  <si>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</si>
  <si>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</si>
  <si>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</si>
  <si>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</si>
  <si>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</si>
  <si>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</si>
  <si>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</si>
  <si>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</si>
  <si>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</si>
  <si>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</si>
  <si>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</si>
  <si>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</si>
  <si>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</si>
  <si>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</si>
  <si>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</si>
  <si>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</si>
  <si>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</si>
  <si>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</si>
  <si>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</si>
  <si>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</si>
  <si>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</si>
  <si>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</si>
  <si>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</si>
  <si>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</si>
  <si>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</si>
  <si>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</si>
  <si>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</si>
  <si>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</si>
  <si>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</si>
  <si>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</si>
  <si>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</si>
  <si>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</si>
  <si>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</si>
  <si>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</si>
  <si>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</si>
  <si>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</si>
  <si>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</si>
  <si>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</si>
  <si>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</si>
  <si>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</si>
  <si>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</si>
  <si>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</si>
  <si>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</si>
  <si>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</si>
  <si>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</si>
  <si>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</si>
  <si>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</si>
  <si>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</si>
  <si>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</si>
  <si>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</si>
  <si>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</si>
  <si>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</si>
  <si>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</si>
  <si>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</si>
  <si>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</si>
  <si>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</si>
  <si>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</si>
  <si>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</si>
  <si>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</si>
  <si>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</si>
  <si>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</si>
  <si>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</si>
  <si>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</si>
  <si>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</si>
  <si>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</si>
  <si>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</si>
  <si>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</si>
  <si>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</si>
  <si>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</si>
  <si>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</si>
  <si>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</si>
  <si>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</si>
  <si>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</si>
  <si>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</si>
  <si>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</si>
  <si>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</si>
  <si>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</si>
  <si>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</si>
  <si>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</si>
  <si>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</si>
  <si>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</si>
  <si>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</si>
  <si>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</si>
  <si>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</si>
  <si>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</si>
  <si>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</si>
  <si>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</si>
  <si>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</si>
  <si>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</si>
  <si>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</si>
  <si>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</si>
  <si>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</si>
  <si>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</si>
  <si>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</si>
  <si>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</si>
  <si>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</si>
  <si>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</si>
  <si>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</si>
  <si>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</si>
  <si>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</si>
  <si>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</si>
  <si>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</si>
  <si>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</si>
  <si>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</si>
  <si>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</si>
  <si>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</si>
  <si>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</si>
  <si>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</si>
  <si>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</si>
  <si>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</si>
  <si>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</si>
  <si>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</si>
  <si>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</si>
  <si>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</si>
  <si>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</si>
  <si>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</si>
  <si>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</si>
  <si>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</si>
  <si>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</si>
  <si>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</si>
  <si>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</si>
  <si>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</si>
  <si>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</si>
  <si>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</si>
  <si>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</si>
  <si>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</si>
  <si>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</si>
  <si>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</si>
  <si>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</si>
  <si>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</si>
  <si>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</si>
  <si>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</si>
  <si>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</si>
  <si>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</si>
  <si>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</si>
  <si>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</si>
  <si>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</si>
  <si>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</si>
  <si>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</si>
  <si>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</si>
  <si>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</si>
  <si>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</si>
  <si>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</si>
  <si>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</si>
  <si>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</si>
  <si>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</si>
  <si>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</si>
  <si>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</si>
  <si>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</si>
  <si>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</si>
  <si>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</si>
  <si>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</si>
  <si>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</si>
  <si>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</si>
  <si>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</si>
  <si>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</si>
  <si>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</si>
  <si>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</si>
  <si>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</si>
  <si>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</si>
  <si>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</si>
  <si>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</si>
  <si>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</si>
  <si>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</si>
  <si>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</si>
  <si>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</si>
  <si>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</si>
  <si>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</si>
  <si>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</si>
  <si>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</si>
  <si>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</si>
  <si>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</si>
  <si>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</si>
  <si>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</si>
  <si>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</si>
  <si>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</si>
  <si>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</si>
  <si>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</si>
  <si>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</si>
  <si>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</si>
  <si>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</si>
  <si>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</si>
  <si>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</si>
  <si>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</si>
  <si>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</si>
  <si>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</si>
  <si>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</si>
  <si>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</si>
  <si>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</si>
  <si>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</si>
  <si>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</si>
  <si>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</si>
  <si>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</si>
  <si>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</si>
  <si>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</si>
  <si>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</si>
  <si>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</si>
  <si>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</si>
  <si>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</si>
  <si>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</si>
  <si>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</si>
  <si>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</si>
  <si>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</si>
  <si>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</si>
  <si>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</si>
  <si>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</si>
  <si>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</si>
  <si>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</si>
  <si>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</si>
  <si>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</si>
  <si>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</si>
  <si>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</si>
  <si>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</si>
  <si>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</si>
  <si>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</si>
  <si>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</si>
  <si>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</si>
  <si>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</si>
  <si>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</si>
  <si>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</si>
  <si>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</si>
  <si>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</si>
  <si>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</si>
  <si>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</si>
  <si>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</si>
  <si>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</si>
  <si>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</si>
  <si>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</si>
  <si>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</si>
  <si>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</si>
  <si>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</si>
  <si>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</si>
  <si>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</si>
  <si>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</si>
  <si>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</si>
  <si>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</si>
  <si>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</si>
  <si>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</si>
  <si>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</si>
  <si>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</si>
  <si>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</si>
  <si>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</si>
  <si>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</si>
  <si>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</si>
  <si>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</si>
  <si>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</si>
  <si>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</si>
  <si>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</si>
  <si>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</si>
  <si>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</si>
  <si>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</si>
  <si>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</si>
  <si>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</si>
  <si>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</si>
  <si>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</si>
  <si>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</si>
  <si>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</si>
  <si>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</si>
  <si>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</si>
  <si>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</si>
  <si>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</si>
  <si>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</si>
  <si>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</si>
  <si>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</si>
  <si>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</si>
  <si>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</si>
  <si>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</si>
  <si>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</si>
  <si>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</si>
  <si>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</si>
  <si>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</si>
  <si>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</si>
  <si>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</si>
  <si>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</si>
  <si>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</si>
  <si>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</si>
  <si>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</si>
  <si>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</si>
  <si>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</si>
  <si>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</si>
  <si>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</si>
  <si>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</si>
  <si>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</si>
  <si>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</si>
  <si>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</si>
  <si>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</si>
  <si>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</si>
  <si>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</si>
  <si>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</si>
  <si>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</si>
  <si>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</si>
  <si>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</si>
  <si>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</si>
  <si>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</si>
  <si>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</si>
  <si>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</si>
  <si>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</si>
  <si>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</si>
  <si>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</si>
  <si>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</si>
  <si>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</si>
  <si>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</si>
  <si>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</si>
  <si>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</si>
  <si>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</si>
  <si>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</si>
  <si>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</si>
  <si>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</si>
  <si>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</si>
  <si>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</si>
  <si>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</si>
  <si>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</si>
  <si>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</si>
  <si>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</si>
  <si>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</si>
  <si>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</si>
  <si>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</si>
  <si>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</si>
  <si>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</si>
  <si>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</si>
  <si>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</si>
  <si>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</si>
  <si>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</si>
  <si>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</si>
  <si>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</si>
  <si>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</si>
  <si>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</si>
  <si>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</si>
  <si>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</si>
  <si>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</si>
  <si>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</si>
  <si>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</si>
  <si>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</si>
  <si>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</si>
  <si>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</si>
  <si>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</si>
  <si>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</si>
  <si>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</si>
  <si>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</si>
  <si>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</si>
  <si>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</si>
  <si>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</si>
  <si>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</si>
  <si>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</si>
  <si>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</si>
  <si>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</si>
  <si>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</si>
  <si>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</si>
  <si>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</si>
  <si>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</si>
  <si>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</si>
  <si>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</si>
  <si>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</si>
  <si>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</si>
  <si>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</si>
  <si>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</si>
  <si>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</si>
  <si>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</si>
  <si>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</si>
  <si>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</si>
  <si>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</si>
  <si>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</si>
  <si>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</si>
  <si>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</si>
  <si>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</si>
  <si>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</si>
  <si>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</si>
  <si>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</si>
  <si>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</si>
  <si>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</si>
  <si>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</si>
  <si>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</si>
  <si>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</si>
  <si>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</si>
  <si>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</si>
  <si>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</si>
  <si>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</si>
  <si>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</si>
  <si>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</si>
  <si>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</si>
  <si>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</si>
  <si>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</si>
  <si>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</si>
  <si>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</si>
  <si>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</si>
  <si>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</si>
  <si>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</si>
  <si>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</si>
  <si>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</si>
  <si>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</si>
  <si>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</si>
  <si>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</si>
  <si>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</si>
  <si>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</si>
  <si>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</si>
  <si>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</si>
  <si>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</si>
  <si>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</si>
  <si>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</si>
  <si>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</si>
  <si>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</si>
  <si>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</si>
  <si>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</si>
  <si>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</si>
  <si>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</si>
  <si>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</si>
  <si>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</si>
  <si>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</si>
  <si>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</si>
  <si>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</si>
  <si>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</si>
  <si>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</si>
  <si>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</si>
  <si>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</si>
  <si>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</si>
  <si>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</si>
  <si>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</si>
  <si>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</si>
  <si>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</si>
  <si>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</si>
  <si>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</si>
  <si>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</si>
  <si>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</si>
  <si>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</si>
  <si>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</si>
  <si>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</si>
  <si>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</si>
  <si>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</si>
  <si>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</si>
  <si>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</si>
  <si>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</si>
  <si>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</si>
  <si>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</si>
  <si>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</si>
  <si>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</si>
  <si>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</si>
  <si>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</si>
  <si>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</si>
  <si>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</si>
  <si>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</si>
  <si>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</si>
  <si>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</si>
  <si>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</si>
  <si>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</si>
  <si>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</si>
  <si>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</si>
  <si>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</si>
  <si>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</si>
  <si>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</si>
  <si>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</si>
  <si>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</si>
  <si>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</si>
  <si>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</si>
  <si>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</si>
  <si>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</si>
  <si>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</si>
  <si>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</si>
  <si>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</si>
  <si>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</si>
  <si>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</si>
  <si>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</si>
  <si>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</si>
  <si>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</si>
  <si>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</si>
  <si>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</si>
  <si>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</si>
  <si>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</si>
  <si>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</si>
  <si>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</si>
  <si>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</si>
  <si>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</si>
  <si>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</si>
  <si>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</si>
  <si>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</si>
  <si>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</si>
  <si>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</si>
  <si>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</si>
  <si>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</si>
  <si>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</si>
  <si>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</si>
  <si>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</si>
  <si>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</si>
  <si>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</si>
  <si>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</si>
  <si>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</si>
  <si>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</si>
  <si>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</si>
  <si>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</si>
  <si>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</si>
  <si>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</si>
  <si>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</si>
  <si>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</si>
  <si>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</si>
  <si>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</si>
  <si>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</si>
  <si>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</si>
  <si>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</si>
  <si>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</si>
  <si>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</si>
  <si>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</si>
  <si>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</si>
  <si>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</si>
  <si>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</si>
  <si>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</si>
  <si>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</si>
  <si>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</si>
  <si>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</si>
  <si>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</si>
  <si>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</si>
  <si>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</si>
  <si>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</si>
  <si>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</si>
  <si>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</si>
  <si>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</si>
  <si>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</si>
  <si>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</si>
  <si>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</si>
  <si>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</si>
  <si>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</si>
  <si>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</si>
  <si>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</si>
  <si>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</si>
  <si>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</si>
  <si>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</si>
  <si>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</si>
  <si>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</si>
  <si>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</si>
  <si>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</si>
  <si>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</si>
  <si>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</si>
  <si>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</si>
  <si>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</si>
  <si>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</si>
  <si>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</si>
  <si>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</si>
  <si>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</si>
  <si>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</si>
  <si>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</si>
  <si>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</si>
  <si>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</si>
  <si>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</si>
  <si>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</si>
  <si>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</si>
  <si>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</si>
  <si>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</si>
  <si>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</si>
  <si>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</si>
  <si>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</si>
  <si>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</si>
  <si>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</si>
  <si>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</si>
  <si>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</si>
  <si>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</si>
  <si>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</si>
  <si>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</si>
  <si>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</si>
  <si>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</si>
  <si>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</si>
  <si>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</si>
  <si>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</si>
  <si>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</si>
  <si>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</si>
  <si>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</si>
  <si>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</si>
  <si>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</si>
  <si>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</si>
  <si>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</si>
  <si>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</si>
  <si>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</si>
  <si>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</si>
  <si>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</si>
  <si>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</si>
  <si>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</si>
  <si>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</si>
  <si>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</si>
  <si>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</si>
  <si>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</si>
  <si>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</si>
  <si>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</si>
  <si>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</si>
  <si>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</si>
  <si>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</si>
  <si>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</si>
  <si>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</si>
  <si>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</si>
  <si>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</si>
  <si>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</si>
  <si>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</si>
  <si>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</si>
  <si>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</si>
  <si>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</si>
  <si>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</si>
  <si>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</si>
  <si>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</si>
  <si>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</si>
  <si>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</si>
  <si>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</si>
  <si>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</si>
  <si>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</si>
  <si>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</si>
  <si>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</si>
  <si>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</si>
  <si>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</si>
  <si>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</si>
  <si>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</si>
  <si>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</si>
  <si>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</si>
  <si>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</si>
  <si>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</si>
  <si>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</si>
  <si>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</si>
  <si>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</si>
  <si>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</si>
  <si>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</si>
  <si>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</si>
  <si>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</si>
  <si>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</si>
  <si>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</si>
  <si>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</si>
  <si>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</si>
  <si>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</si>
  <si>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</si>
  <si>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</si>
  <si>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</si>
  <si>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</si>
  <si>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</si>
  <si>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</si>
  <si>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</si>
  <si>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</si>
  <si>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</si>
  <si>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</si>
  <si>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</si>
  <si>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</si>
  <si>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</si>
  <si>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</si>
  <si>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</si>
  <si>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</si>
  <si>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</si>
  <si>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</si>
  <si>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</si>
  <si>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</si>
  <si>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</si>
  <si>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</si>
  <si>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</si>
  <si>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</si>
  <si>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</si>
  <si>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</si>
  <si>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</si>
  <si>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</si>
  <si>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</si>
  <si>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</si>
  <si>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</si>
  <si>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</si>
  <si>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</si>
  <si>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</si>
  <si>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</si>
  <si>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</si>
  <si>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</si>
  <si>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</si>
  <si>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</si>
  <si>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</si>
  <si>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</si>
  <si>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</si>
  <si>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</si>
  <si>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</si>
  <si>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</si>
  <si>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</si>
  <si>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</si>
  <si>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</si>
  <si>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</si>
  <si>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</si>
  <si>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</si>
  <si>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</si>
  <si>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</si>
  <si>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</si>
  <si>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</si>
  <si>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</si>
  <si>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</si>
  <si>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</si>
  <si>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</si>
  <si>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</si>
  <si>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</si>
  <si>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</si>
  <si>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</si>
  <si>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</si>
  <si>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</si>
  <si>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</si>
  <si>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</si>
  <si>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</si>
  <si>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</si>
  <si>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</si>
  <si>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</si>
  <si>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</si>
  <si>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</si>
  <si>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</si>
  <si>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</si>
  <si>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</si>
  <si>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</si>
  <si>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</si>
  <si>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</si>
  <si>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</si>
  <si>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</si>
  <si>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</si>
  <si>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</si>
  <si>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</si>
  <si>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</si>
  <si>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</si>
  <si>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</si>
  <si>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</si>
  <si>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</si>
  <si>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</si>
  <si>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</si>
  <si>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</si>
  <si>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</si>
  <si>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</si>
  <si>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</si>
  <si>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</si>
  <si>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</si>
  <si>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</si>
  <si>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</si>
  <si>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</si>
  <si>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</si>
  <si>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</si>
  <si>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</si>
  <si>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</si>
  <si>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</si>
  <si>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</si>
  <si>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</si>
  <si>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</si>
  <si>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</si>
  <si>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</si>
  <si>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</si>
  <si>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</si>
  <si>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</si>
  <si>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</si>
  <si>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</si>
  <si>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</si>
  <si>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</si>
  <si>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</si>
  <si>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</si>
  <si>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</si>
  <si>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</si>
  <si>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</si>
  <si>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</si>
  <si>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</si>
  <si>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</si>
  <si>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</si>
  <si>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</si>
  <si>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</si>
  <si>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</si>
  <si>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</si>
  <si>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</si>
  <si>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</si>
  <si>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</si>
  <si>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</si>
  <si>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</si>
  <si>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</si>
  <si>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</si>
  <si>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</si>
  <si>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</si>
  <si>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</si>
  <si>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</si>
  <si>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</si>
  <si>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</si>
  <si>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</si>
  <si>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</si>
  <si>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</si>
  <si>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</si>
  <si>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</si>
  <si>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</si>
  <si>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</si>
  <si>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</si>
  <si>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</si>
  <si>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</si>
  <si>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</si>
  <si>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</si>
  <si>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</si>
  <si>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</si>
  <si>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</si>
  <si>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</si>
  <si>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</si>
  <si>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</si>
  <si>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</si>
  <si>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</si>
  <si>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</si>
  <si>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</si>
  <si>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</si>
  <si>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</si>
  <si>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</si>
  <si>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</si>
  <si>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</si>
  <si>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</si>
  <si>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</si>
  <si>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</si>
  <si>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</si>
  <si>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</si>
  <si>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</si>
  <si>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</si>
  <si>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</si>
  <si>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</si>
  <si>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</si>
  <si>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</si>
  <si>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</si>
  <si>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</si>
  <si>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</si>
  <si>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</si>
  <si>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</si>
  <si>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</si>
  <si>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</si>
  <si>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</si>
  <si>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</si>
  <si>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</si>
  <si>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</si>
  <si>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</si>
  <si>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</si>
  <si>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</si>
  <si>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</si>
  <si>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</si>
  <si>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</si>
  <si>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</si>
  <si>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</si>
  <si>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</si>
  <si>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</si>
  <si>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</si>
  <si>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</si>
  <si>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</si>
  <si>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</si>
  <si>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</si>
  <si>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</si>
  <si>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</si>
  <si>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</si>
  <si>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</si>
  <si>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</si>
  <si>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</si>
  <si>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</si>
  <si>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</si>
  <si>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</si>
  <si>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</si>
  <si>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</si>
  <si>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</si>
  <si>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</si>
  <si>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</si>
  <si>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</si>
  <si>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</si>
  <si>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</si>
  <si>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</si>
  <si>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</si>
  <si>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</si>
  <si>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</si>
  <si>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</si>
  <si>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</si>
  <si>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</si>
  <si>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</si>
  <si>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</si>
  <si>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</si>
  <si>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</si>
  <si>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</si>
  <si>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</si>
  <si>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</si>
  <si>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</si>
  <si>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</si>
  <si>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</si>
  <si>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</si>
  <si>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</si>
  <si>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</si>
  <si>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</si>
  <si>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</si>
  <si>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</si>
  <si>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</si>
  <si>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</si>
  <si>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</si>
  <si>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</si>
  <si>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</si>
  <si>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</si>
  <si>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</si>
  <si>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</si>
  <si>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</si>
  <si>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</si>
  <si>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</si>
  <si>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</si>
  <si>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</si>
  <si>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</si>
  <si>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</si>
  <si>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</si>
  <si>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</si>
  <si>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</si>
  <si>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</si>
  <si>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</si>
  <si>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</si>
  <si>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</si>
  <si>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</si>
  <si>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</si>
  <si>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</si>
  <si>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</si>
  <si>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</si>
  <si>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</si>
  <si>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</si>
  <si>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</si>
  <si>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</si>
  <si>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</si>
  <si>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</si>
  <si>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</si>
  <si>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</si>
  <si>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</si>
  <si>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</si>
  <si>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</si>
  <si>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</si>
  <si>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</si>
  <si>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</si>
  <si>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</si>
  <si>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</si>
  <si>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</si>
  <si>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</si>
  <si>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</si>
  <si>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</si>
  <si>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</si>
  <si>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</si>
  <si>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</si>
  <si>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</si>
  <si>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</si>
  <si>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</si>
  <si>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</si>
  <si>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</si>
  <si>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</si>
  <si>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</si>
  <si>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</si>
  <si>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</si>
  <si>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</si>
  <si>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</si>
  <si>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</si>
  <si>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</si>
  <si>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</si>
  <si>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</si>
  <si>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</si>
  <si>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</si>
  <si>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</si>
  <si>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</si>
  <si>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</si>
  <si>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</si>
  <si>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</si>
  <si>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</si>
  <si>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</si>
  <si>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</si>
  <si>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</si>
  <si>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</si>
  <si>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</si>
  <si>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</si>
  <si>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</si>
  <si>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</si>
  <si>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</si>
  <si>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</si>
  <si>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</si>
  <si>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</si>
  <si>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</si>
  <si>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</si>
  <si>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</si>
  <si>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</si>
  <si>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</si>
  <si>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</si>
  <si>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</si>
  <si>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</si>
  <si>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</si>
  <si>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</si>
  <si>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</si>
  <si>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</si>
  <si>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</si>
  <si>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</si>
  <si>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</si>
  <si>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</si>
  <si>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</si>
  <si>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</si>
  <si>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</si>
  <si>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</si>
  <si>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</si>
  <si>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</si>
  <si>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</si>
  <si>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</si>
  <si>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</si>
  <si>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</si>
  <si>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</si>
  <si>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</si>
  <si>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</si>
  <si>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</si>
  <si>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</si>
  <si>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</si>
  <si>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</si>
  <si>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</si>
  <si>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</si>
  <si>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</si>
  <si>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</si>
  <si>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</si>
  <si>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</si>
  <si>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</si>
  <si>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</si>
  <si>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</si>
  <si>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</si>
  <si>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</si>
  <si>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</si>
  <si>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</si>
  <si>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</si>
  <si>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</si>
  <si>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</si>
  <si>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</si>
  <si>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</si>
  <si>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</si>
  <si>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</si>
  <si>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</si>
  <si>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</si>
  <si>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</si>
  <si>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</si>
  <si>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</si>
  <si>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</si>
  <si>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</si>
  <si>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</si>
  <si>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</si>
  <si>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</si>
  <si>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</si>
  <si>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</si>
  <si>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</si>
  <si>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</si>
  <si>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</si>
  <si>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</si>
  <si>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</si>
  <si>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</si>
  <si>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</si>
  <si>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</si>
  <si>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</si>
  <si>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</si>
  <si>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</si>
  <si>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</si>
  <si>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</si>
  <si>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</si>
  <si>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</si>
  <si>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</si>
  <si>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</si>
  <si>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</si>
  <si>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</si>
  <si>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</si>
  <si>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</si>
  <si>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</si>
  <si>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</si>
  <si>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</si>
  <si>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</si>
  <si>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</si>
  <si>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</si>
  <si>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</si>
  <si>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</si>
  <si>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</si>
  <si>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</si>
  <si>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</si>
  <si>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</si>
  <si>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</si>
  <si>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</si>
  <si>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</si>
  <si>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</si>
  <si>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</si>
  <si>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</si>
  <si>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</si>
  <si>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</si>
  <si>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</si>
  <si>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</si>
  <si>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</si>
  <si>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</si>
  <si>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</si>
  <si>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</si>
  <si>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</si>
  <si>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</si>
  <si>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</si>
  <si>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</si>
  <si>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</si>
  <si>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</si>
  <si>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</si>
  <si>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</si>
  <si>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</si>
  <si>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</si>
  <si>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</si>
  <si>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</si>
  <si>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</si>
  <si>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</si>
  <si>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</si>
  <si>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</si>
  <si>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</si>
  <si>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</si>
  <si>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</si>
  <si>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</si>
  <si>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</si>
  <si>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</si>
  <si>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</si>
  <si>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</si>
  <si>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</si>
  <si>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</si>
  <si>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</si>
  <si>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</si>
  <si>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</si>
  <si>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</si>
  <si>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</si>
  <si>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</si>
  <si>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</si>
  <si>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</si>
  <si>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</si>
  <si>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</si>
  <si>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</si>
  <si>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</si>
  <si>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</si>
  <si>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</si>
  <si>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</si>
  <si>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</si>
  <si>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</si>
  <si>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</si>
  <si>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</si>
  <si>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</si>
  <si>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</si>
  <si>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</si>
  <si>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</si>
  <si>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</si>
  <si>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</si>
  <si>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</si>
  <si>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</si>
  <si>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</si>
  <si>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</si>
  <si>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</si>
  <si>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</si>
  <si>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</si>
  <si>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</si>
  <si>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</si>
  <si>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</si>
  <si>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</si>
  <si>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</si>
  <si>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</si>
  <si>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</si>
  <si>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</si>
  <si>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</si>
  <si>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</si>
  <si>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</si>
  <si>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</si>
  <si>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</si>
  <si>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</si>
  <si>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</si>
  <si>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</si>
  <si>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</si>
  <si>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</si>
  <si>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</si>
  <si>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</si>
  <si>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</si>
  <si>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</si>
  <si>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</si>
  <si>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</si>
  <si>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</si>
  <si>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</si>
  <si>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</si>
  <si>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</si>
  <si>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</si>
  <si>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</si>
  <si>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</si>
  <si>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</si>
  <si>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</si>
  <si>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</si>
  <si>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</si>
  <si>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</si>
  <si>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</si>
  <si>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</si>
  <si>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</si>
  <si>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</si>
  <si>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</si>
  <si>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</si>
  <si>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</si>
  <si>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</si>
  <si>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</si>
  <si>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</si>
  <si>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</si>
  <si>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</si>
  <si>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</si>
  <si>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</si>
  <si>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</si>
  <si>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</si>
  <si>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</si>
  <si>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</si>
  <si>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</si>
  <si>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</si>
  <si>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</si>
  <si>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</si>
  <si>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</si>
  <si>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</si>
  <si>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</si>
  <si>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</si>
  <si>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</si>
  <si>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</si>
  <si>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</si>
  <si>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</si>
  <si>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</si>
  <si>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</si>
  <si>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</si>
  <si>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</si>
  <si>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</si>
  <si>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</si>
  <si>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</si>
  <si>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</si>
  <si>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</si>
  <si>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</si>
  <si>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</si>
  <si>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</si>
  <si>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</si>
  <si>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</si>
  <si>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</si>
  <si>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</si>
  <si>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</si>
  <si>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</si>
  <si>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</si>
  <si>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</si>
  <si>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</si>
  <si>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</si>
  <si>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</si>
  <si>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</si>
  <si>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</si>
  <si>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</si>
  <si>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</si>
  <si>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</si>
  <si>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</si>
  <si>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</si>
  <si>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</si>
  <si>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</si>
  <si>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</si>
  <si>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</si>
  <si>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</si>
  <si>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</si>
  <si>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</si>
  <si>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</si>
  <si>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</si>
  <si>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</si>
  <si>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</si>
  <si>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</si>
  <si>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</si>
  <si>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</si>
  <si>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</si>
  <si>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</si>
  <si>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</si>
  <si>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</si>
  <si>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</si>
  <si>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</si>
  <si>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</si>
  <si>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</si>
  <si>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</si>
  <si>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</si>
  <si>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</si>
  <si>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</si>
  <si>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</si>
  <si>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</si>
  <si>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</si>
  <si>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</si>
  <si>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</si>
  <si>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</si>
  <si>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</si>
  <si>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</si>
  <si>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</si>
  <si>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</si>
  <si>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</si>
  <si>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</si>
  <si>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</si>
  <si>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</si>
  <si>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</si>
  <si>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</si>
  <si>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</si>
  <si>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</si>
  <si>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</si>
  <si>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</si>
  <si>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</si>
  <si>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</si>
  <si>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</si>
  <si>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</si>
  <si>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</si>
  <si>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</si>
  <si>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</si>
  <si>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</si>
  <si>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</si>
  <si>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</si>
  <si>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</si>
  <si>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</si>
  <si>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</si>
  <si>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</si>
  <si>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</si>
  <si>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</si>
  <si>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</si>
  <si>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</si>
  <si>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</si>
  <si>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</si>
  <si>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</si>
  <si>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</si>
  <si>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</si>
  <si>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</si>
  <si>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</si>
  <si>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</si>
  <si>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</si>
  <si>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</si>
  <si>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</si>
  <si>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</si>
  <si>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</si>
  <si>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</si>
  <si>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</si>
  <si>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</si>
  <si>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</si>
  <si>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</si>
  <si>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</si>
  <si>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</si>
  <si>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</si>
  <si>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</si>
  <si>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</si>
  <si>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</si>
  <si>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</si>
  <si>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</si>
  <si>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</si>
  <si>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</si>
  <si>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</si>
  <si>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</si>
  <si>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</si>
  <si>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</si>
  <si>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</si>
  <si>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</si>
  <si>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</si>
  <si>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</si>
  <si>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</si>
  <si>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</si>
  <si>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</si>
  <si>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</si>
  <si>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</si>
  <si>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</si>
  <si>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</si>
  <si>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</si>
  <si>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</si>
  <si>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</si>
  <si>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</si>
  <si>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</si>
  <si>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</si>
  <si>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</si>
  <si>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</si>
  <si>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</si>
  <si>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</si>
  <si>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</si>
  <si>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</si>
  <si>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</si>
  <si>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</si>
  <si>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</si>
  <si>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</si>
  <si>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</si>
  <si>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</si>
  <si>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</si>
  <si>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</si>
  <si>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</si>
  <si>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</si>
  <si>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</si>
  <si>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</si>
  <si>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</si>
  <si>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</si>
  <si>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</si>
  <si>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</si>
  <si>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</si>
  <si>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</si>
  <si>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</si>
  <si>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</si>
  <si>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</si>
  <si>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</si>
  <si>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</si>
  <si>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</si>
  <si>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</si>
  <si>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</si>
  <si>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</si>
  <si>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</si>
  <si>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</si>
  <si>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</si>
  <si>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</si>
  <si>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</si>
  <si>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</si>
  <si>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</si>
  <si>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</si>
  <si>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</si>
  <si>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</si>
  <si>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</si>
  <si>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</si>
  <si>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</si>
  <si>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</si>
  <si>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</si>
  <si>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</si>
  <si>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</si>
  <si>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</si>
  <si>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</si>
  <si>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</si>
  <si>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</si>
  <si>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</si>
  <si>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</si>
  <si>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</si>
  <si>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</si>
  <si>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</si>
  <si>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</si>
  <si>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</si>
  <si>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</si>
  <si>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</si>
  <si>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</si>
  <si>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</si>
  <si>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</si>
  <si>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</si>
  <si>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</si>
  <si>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</si>
  <si>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</si>
  <si>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</si>
  <si>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</si>
  <si>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</si>
  <si>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</si>
  <si>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</si>
  <si>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</si>
  <si>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</si>
  <si>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</si>
  <si>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</si>
  <si>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</si>
  <si>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</si>
  <si>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</si>
  <si>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</si>
  <si>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</si>
  <si>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</si>
  <si>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</si>
  <si>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</si>
  <si>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</si>
  <si>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</si>
  <si>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</si>
  <si>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</si>
  <si>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</si>
  <si>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</si>
  <si>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</si>
  <si>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</si>
  <si>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</si>
  <si>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</si>
  <si>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</si>
  <si>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</si>
  <si>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</si>
  <si>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</si>
  <si>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</si>
  <si>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</si>
  <si>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</si>
  <si>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</si>
  <si>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</si>
  <si>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</si>
  <si>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</si>
  <si>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</si>
  <si>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</si>
  <si>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</si>
  <si>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</si>
  <si>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</si>
  <si>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</si>
  <si>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</si>
  <si>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</si>
  <si>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</si>
  <si>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</si>
  <si>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</si>
  <si>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</si>
  <si>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</si>
  <si>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</si>
  <si>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</si>
  <si>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</si>
  <si>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</si>
  <si>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</si>
  <si>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</si>
  <si>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</si>
  <si>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</si>
  <si>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</si>
  <si>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</si>
  <si>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</si>
  <si>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</si>
  <si>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</si>
  <si>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</si>
  <si>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</si>
  <si>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</si>
  <si>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</si>
  <si>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</si>
  <si>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</si>
  <si>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</si>
  <si>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</si>
  <si>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</si>
  <si>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</si>
  <si>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</si>
  <si>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</si>
  <si>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</si>
  <si>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</si>
  <si>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</si>
  <si>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</si>
  <si>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</si>
  <si>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</si>
  <si>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</si>
  <si>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</si>
  <si>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</si>
  <si>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</si>
  <si>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</si>
  <si>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</si>
  <si>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</si>
  <si>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</si>
  <si>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</si>
  <si>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</si>
  <si>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</si>
  <si>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</si>
  <si>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</si>
  <si>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</si>
  <si>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</si>
  <si>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</si>
  <si>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</si>
  <si>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</si>
  <si>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</si>
  <si>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</si>
  <si>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</si>
  <si>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</si>
  <si>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</si>
  <si>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</si>
  <si>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</si>
  <si>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</si>
  <si>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</si>
  <si>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</si>
  <si>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</si>
  <si>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</si>
  <si>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</si>
  <si>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</si>
  <si>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</si>
  <si>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</si>
  <si>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</si>
  <si>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</si>
  <si>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</si>
  <si>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</si>
  <si>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</si>
  <si>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</si>
  <si>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</si>
  <si>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</si>
  <si>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</si>
  <si>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</si>
  <si>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</si>
  <si>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</si>
  <si>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</si>
  <si>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</si>
  <si>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</si>
  <si>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</si>
  <si>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</si>
  <si>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</si>
  <si>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</si>
  <si>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</si>
  <si>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</si>
  <si>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</si>
  <si>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</si>
  <si>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</si>
  <si>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</si>
  <si>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</si>
  <si>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</si>
  <si>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</si>
  <si>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</si>
  <si>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</si>
  <si>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</si>
  <si>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</si>
  <si>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</si>
  <si>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</si>
  <si>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</si>
  <si>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</si>
  <si>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</si>
  <si>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</si>
  <si>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</si>
  <si>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</si>
  <si>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</si>
  <si>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</si>
  <si>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</si>
  <si>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</si>
  <si>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</si>
  <si>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</si>
  <si>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</si>
  <si>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</si>
  <si>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</si>
  <si>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</si>
  <si>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</si>
  <si>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</si>
  <si>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</si>
  <si>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</si>
  <si>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</si>
  <si>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</si>
  <si>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</si>
  <si>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</si>
  <si>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</si>
  <si>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</si>
  <si>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</si>
  <si>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</si>
  <si>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</si>
  <si>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</si>
  <si>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</si>
  <si>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</si>
  <si>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</si>
  <si>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</si>
  <si>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</si>
  <si>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</si>
  <si>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</si>
  <si>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</si>
  <si>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</si>
  <si>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</si>
  <si>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</si>
  <si>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</si>
  <si>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</si>
  <si>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</si>
  <si>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</si>
  <si>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</si>
  <si>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</si>
  <si>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</si>
  <si>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</si>
  <si>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</si>
  <si>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</si>
  <si>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</si>
  <si>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</si>
  <si>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</si>
  <si>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</si>
  <si>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</si>
  <si>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</si>
  <si>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</si>
  <si>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</si>
  <si>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</si>
  <si>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</si>
  <si>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</si>
  <si>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</si>
  <si>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</si>
  <si>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</si>
  <si>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</si>
  <si>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</si>
  <si>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</si>
  <si>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</si>
  <si>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</si>
  <si>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</si>
  <si>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</si>
  <si>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</si>
  <si>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</si>
  <si>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</si>
  <si>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</si>
  <si>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</si>
  <si>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</si>
  <si>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</si>
  <si>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</si>
  <si>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</si>
  <si>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</si>
  <si>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</si>
  <si>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</si>
  <si>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</si>
  <si>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</si>
  <si>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</si>
  <si>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</si>
  <si>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</si>
  <si>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</si>
  <si>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</si>
  <si>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</si>
  <si>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</si>
  <si>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</si>
  <si>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</si>
  <si>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</si>
  <si>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</si>
  <si>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</si>
  <si>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</si>
  <si>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</si>
  <si>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</si>
  <si>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</si>
  <si>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</si>
  <si>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</si>
  <si>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</si>
  <si>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</si>
  <si>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</si>
  <si>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</si>
  <si>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</si>
  <si>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</si>
  <si>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</si>
  <si>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</si>
  <si>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</si>
  <si>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</si>
  <si>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</si>
  <si>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</si>
  <si>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</si>
  <si>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</si>
  <si>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</si>
  <si>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</si>
  <si>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</si>
  <si>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</si>
  <si>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</si>
  <si>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</si>
  <si>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</si>
  <si>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</si>
  <si>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</si>
  <si>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</si>
  <si>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</si>
  <si>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</si>
  <si>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</si>
  <si>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</si>
  <si>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</si>
  <si>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</si>
  <si>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</si>
  <si>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</si>
  <si>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</si>
  <si>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</si>
  <si>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</si>
  <si>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</si>
  <si>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</si>
  <si>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</si>
  <si>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</si>
  <si>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</si>
  <si>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</si>
  <si>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</si>
  <si>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</si>
  <si>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</si>
  <si>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</si>
  <si>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</si>
  <si>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</si>
  <si>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</si>
  <si>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</si>
  <si>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</si>
  <si>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</si>
  <si>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</si>
  <si>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</si>
  <si>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</si>
  <si>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</si>
  <si>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</si>
  <si>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</si>
  <si>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</si>
  <si>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</si>
  <si>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</si>
  <si>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</si>
  <si>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</si>
  <si>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</si>
  <si>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</si>
  <si>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</si>
  <si>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</si>
  <si>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</si>
  <si>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</si>
  <si>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</si>
  <si>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</si>
  <si>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</si>
  <si>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</si>
  <si>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</si>
  <si>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</si>
  <si>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</si>
  <si>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</si>
  <si>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</si>
  <si>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</si>
  <si>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</si>
  <si>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</si>
  <si>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</si>
  <si>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</si>
  <si>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</si>
  <si>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</si>
  <si>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</si>
  <si>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</si>
  <si>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</si>
  <si>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</si>
  <si>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</si>
  <si>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</si>
  <si>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</si>
  <si>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</si>
  <si>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</si>
  <si>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</si>
  <si>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</si>
  <si>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</si>
  <si>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</si>
  <si>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</si>
  <si>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</si>
  <si>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</si>
  <si>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</si>
  <si>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</si>
  <si>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</si>
  <si>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</si>
  <si>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</si>
  <si>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</si>
  <si>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</si>
  <si>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</si>
  <si>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</si>
  <si>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</si>
  <si>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</si>
  <si>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</si>
  <si>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</si>
  <si>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</si>
  <si>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</si>
  <si>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</si>
  <si>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</si>
  <si>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</si>
  <si>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</si>
  <si>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</si>
  <si>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</si>
  <si>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</si>
  <si>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</si>
  <si>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</si>
  <si>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</si>
  <si>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</si>
  <si>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</si>
  <si>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</si>
  <si>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</si>
  <si>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</si>
  <si>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</si>
  <si>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</si>
  <si>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</si>
  <si>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</si>
  <si>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</si>
  <si>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</si>
  <si>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</si>
  <si>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</si>
  <si>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</si>
  <si>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</si>
  <si>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</si>
  <si>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</si>
  <si>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</si>
  <si>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</si>
  <si>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</si>
  <si>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</si>
  <si>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</si>
  <si>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</si>
  <si>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</si>
  <si>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</si>
  <si>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</si>
  <si>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</si>
  <si>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</si>
  <si>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</si>
  <si>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</si>
  <si>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</si>
  <si>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</si>
  <si>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</si>
  <si>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</si>
  <si>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</si>
  <si>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</si>
  <si>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</si>
  <si>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</si>
  <si>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</si>
  <si>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</si>
  <si>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</si>
  <si>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</si>
  <si>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</si>
  <si>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</si>
  <si>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</si>
  <si>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</si>
  <si>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</si>
  <si>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</si>
  <si>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</si>
  <si>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</si>
  <si>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</si>
  <si>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</si>
  <si>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</si>
  <si>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</si>
  <si>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</si>
  <si>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</si>
  <si>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</si>
  <si>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</si>
  <si>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</si>
  <si>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</si>
  <si>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</si>
  <si>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</si>
  <si>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</si>
  <si>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</si>
  <si>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</si>
  <si>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</si>
  <si>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</si>
  <si>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</si>
  <si>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</si>
  <si>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</si>
  <si>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</si>
  <si>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</si>
  <si>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</si>
  <si>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</si>
  <si>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</si>
  <si>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</si>
  <si>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</si>
  <si>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</si>
  <si>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</si>
  <si>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</si>
  <si>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</si>
  <si>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</si>
  <si>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</si>
  <si>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</si>
  <si>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</si>
  <si>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</si>
  <si>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</si>
  <si>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</si>
  <si>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</si>
  <si>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</si>
  <si>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</si>
  <si>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</si>
  <si>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</si>
  <si>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</si>
  <si>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</si>
  <si>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</si>
  <si>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</si>
  <si>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</si>
  <si>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</si>
  <si>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</si>
  <si>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</si>
  <si>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</si>
  <si>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</si>
  <si>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</si>
  <si>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</si>
  <si>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</si>
  <si>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</si>
  <si>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</si>
  <si>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</si>
  <si>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</si>
  <si>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</si>
  <si>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</si>
  <si>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</si>
  <si>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</si>
  <si>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</si>
  <si>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</si>
  <si>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</si>
  <si>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</si>
  <si>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</si>
  <si>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</si>
  <si>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</si>
  <si>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</si>
  <si>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</si>
  <si>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</si>
  <si>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</si>
  <si>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</si>
  <si>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</si>
  <si>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</si>
  <si>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</si>
  <si>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</si>
  <si>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</si>
  <si>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</si>
  <si>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</si>
  <si>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</si>
  <si>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</si>
  <si>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</si>
  <si>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</si>
  <si>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</si>
  <si>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</si>
  <si>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</si>
  <si>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</si>
  <si>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</si>
  <si>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</si>
  <si>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</si>
  <si>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</si>
  <si>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</si>
  <si>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</si>
  <si>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</si>
  <si>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</si>
  <si>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</si>
  <si>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</si>
  <si>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</si>
  <si>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</si>
  <si>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</si>
  <si>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</si>
  <si>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</si>
  <si>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</si>
  <si>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</si>
  <si>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</si>
  <si>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</si>
  <si>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</si>
  <si>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</si>
  <si>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</si>
  <si>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</si>
  <si>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</si>
  <si>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</si>
  <si>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</si>
  <si>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</si>
  <si>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</si>
  <si>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</si>
  <si>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</si>
  <si>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</si>
  <si>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</si>
  <si>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</si>
  <si>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</si>
  <si>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</si>
  <si>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</si>
  <si>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</si>
  <si>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</si>
  <si>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</si>
  <si>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</si>
  <si>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</si>
  <si>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</si>
  <si>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</si>
  <si>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</si>
  <si>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</si>
  <si>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</si>
  <si>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</si>
  <si>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</si>
  <si>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</si>
  <si>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</si>
  <si>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</si>
  <si>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</si>
  <si>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</si>
  <si>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</si>
  <si>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</si>
  <si>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</si>
  <si>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</si>
  <si>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</si>
  <si>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</si>
  <si>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</si>
  <si>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</si>
  <si>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</si>
  <si>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</si>
  <si>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</si>
  <si>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</si>
  <si>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</si>
  <si>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</si>
  <si>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</si>
  <si>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</si>
  <si>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</si>
  <si>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</si>
  <si>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</si>
  <si>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</si>
  <si>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</si>
  <si>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</si>
  <si>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</si>
  <si>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</si>
  <si>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</si>
  <si>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</si>
  <si>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</si>
  <si>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</si>
  <si>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</si>
  <si>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</si>
  <si>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</si>
  <si>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</si>
  <si>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</si>
  <si>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</si>
  <si>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</si>
  <si>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</si>
  <si>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</si>
  <si>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</si>
  <si>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</si>
  <si>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</si>
  <si>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</si>
  <si>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</si>
  <si>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</si>
  <si>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</si>
  <si>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</si>
  <si>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</si>
  <si>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</si>
  <si>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</si>
  <si>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</si>
  <si>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</si>
  <si>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</si>
  <si>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</si>
  <si>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</si>
  <si>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</si>
  <si>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</si>
  <si>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</si>
  <si>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</si>
  <si>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</si>
  <si>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</si>
  <si>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</si>
  <si>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</si>
  <si>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</si>
  <si>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</si>
  <si>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</si>
  <si>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</si>
  <si>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</si>
  <si>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</si>
  <si>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</si>
  <si>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</si>
  <si>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</si>
  <si>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</si>
  <si>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</si>
  <si>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</si>
  <si>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</si>
  <si>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</si>
  <si>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</si>
  <si>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</si>
  <si>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</si>
  <si>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</si>
  <si>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</si>
  <si>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</si>
  <si>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</si>
  <si>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</si>
  <si>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</si>
  <si>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</si>
  <si>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</si>
  <si>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</si>
  <si>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</si>
  <si>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</si>
  <si>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</si>
  <si>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</si>
  <si>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</si>
  <si>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</si>
  <si>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</si>
  <si>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</si>
  <si>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</si>
  <si>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</si>
  <si>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</si>
  <si>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</si>
  <si>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</si>
  <si>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</si>
  <si>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</si>
  <si>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</si>
  <si>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</si>
  <si>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</si>
  <si>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</si>
  <si>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</si>
  <si>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</si>
  <si>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</si>
  <si>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</si>
  <si>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</si>
  <si>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</si>
  <si>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</si>
  <si>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</si>
  <si>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</si>
  <si>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</si>
  <si>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</si>
  <si>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</si>
  <si>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</si>
  <si>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</si>
  <si>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</si>
  <si>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</si>
  <si>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</si>
  <si>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</si>
  <si>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</si>
  <si>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</si>
  <si>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</si>
  <si>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</si>
  <si>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</si>
  <si>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</si>
  <si>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</si>
  <si>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</si>
  <si>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</si>
  <si>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</si>
  <si>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</si>
  <si>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</si>
  <si>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</si>
  <si>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</si>
  <si>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</si>
  <si>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</si>
  <si>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</si>
  <si>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</si>
  <si>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</si>
  <si>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</si>
  <si>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</si>
  <si>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</si>
  <si>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</si>
  <si>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</si>
  <si>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</si>
  <si>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</si>
  <si>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</si>
  <si>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</si>
  <si>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</si>
  <si>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</si>
  <si>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</si>
  <si>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</si>
  <si>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</si>
  <si>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</si>
  <si>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</si>
  <si>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</si>
  <si>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</si>
  <si>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</si>
  <si>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</si>
  <si>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</si>
  <si>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</si>
  <si>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</si>
  <si>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</si>
  <si>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</si>
  <si>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</si>
  <si>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</si>
  <si>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</si>
  <si>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</si>
  <si>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</si>
  <si>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</si>
  <si>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</si>
  <si>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</si>
  <si>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</si>
  <si>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</si>
  <si>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</si>
  <si>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</si>
  <si>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</si>
  <si>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</si>
  <si>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</si>
  <si>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</si>
  <si>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</si>
  <si>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</si>
  <si>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</si>
  <si>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</si>
  <si>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</si>
  <si>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</si>
  <si>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</si>
  <si>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</si>
  <si>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</si>
  <si>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</si>
  <si>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</si>
  <si>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</si>
  <si>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</si>
  <si>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</si>
  <si>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</si>
  <si>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</si>
  <si>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</si>
  <si>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</si>
  <si>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</si>
  <si>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</si>
  <si>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</si>
  <si>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</si>
  <si>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</si>
  <si>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</si>
  <si>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</si>
  <si>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</si>
  <si>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</si>
  <si>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</si>
  <si>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</si>
  <si>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</si>
  <si>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</si>
  <si>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</si>
  <si>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</si>
  <si>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</si>
  <si>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</si>
  <si>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</si>
  <si>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</si>
  <si>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</si>
  <si>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</si>
  <si>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</si>
  <si>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</si>
  <si>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</si>
  <si>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</si>
  <si>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</si>
  <si>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</si>
  <si>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</si>
  <si>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</si>
  <si>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</si>
  <si>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</si>
  <si>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</si>
  <si>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</si>
  <si>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</si>
  <si>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</si>
  <si>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</si>
  <si>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</si>
  <si>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</si>
  <si>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</si>
  <si>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</si>
  <si>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</si>
  <si>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</si>
  <si>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</si>
  <si>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</si>
  <si>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</si>
  <si>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</si>
  <si>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</si>
  <si>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</si>
  <si>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</si>
  <si>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</si>
  <si>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</si>
  <si>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</si>
  <si>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</si>
  <si>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</si>
  <si>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</si>
  <si>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</si>
  <si>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</si>
  <si>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</si>
  <si>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</si>
  <si>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</si>
  <si>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</si>
  <si>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</si>
  <si>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</si>
  <si>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</si>
  <si>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</si>
  <si>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</si>
  <si>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</si>
  <si>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</si>
  <si>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</si>
  <si>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</si>
  <si>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</si>
  <si>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</si>
  <si>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</si>
  <si>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</si>
  <si>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</si>
  <si>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</si>
  <si>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</si>
  <si>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</si>
  <si>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</si>
  <si>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</si>
  <si>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</si>
  <si>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</si>
  <si>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</si>
  <si>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</si>
  <si>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</si>
  <si>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</si>
  <si>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</si>
  <si>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</si>
  <si>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</si>
  <si>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</si>
  <si>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</si>
  <si>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</si>
  <si>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</si>
  <si>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</si>
  <si>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</si>
  <si>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</si>
  <si>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</si>
  <si>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</si>
  <si>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</si>
  <si>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</si>
  <si>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</si>
  <si>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</si>
  <si>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</si>
  <si>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</si>
  <si>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</si>
  <si>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</si>
  <si>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</si>
  <si>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</si>
  <si>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</si>
  <si>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</si>
  <si>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</si>
  <si>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</si>
  <si>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</si>
  <si>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</si>
  <si>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</si>
  <si>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</si>
  <si>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</si>
  <si>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</si>
  <si>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</si>
  <si>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</si>
  <si>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</si>
  <si>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</si>
  <si>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</si>
  <si>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</si>
  <si>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</si>
  <si>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</si>
  <si>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</si>
  <si>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</si>
  <si>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</si>
  <si>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</si>
  <si>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</si>
  <si>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</si>
  <si>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</si>
  <si>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</si>
  <si>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</si>
  <si>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</si>
  <si>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</si>
  <si>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</si>
  <si>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</si>
  <si>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</si>
  <si>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</si>
  <si>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</si>
  <si>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</si>
  <si>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</si>
  <si>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</si>
  <si>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</si>
  <si>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</si>
  <si>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</si>
  <si>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</si>
  <si>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</si>
  <si>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</si>
  <si>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</si>
  <si>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</si>
  <si>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</si>
  <si>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</si>
  <si>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</si>
  <si>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</si>
  <si>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</si>
  <si>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</si>
  <si>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</si>
  <si>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</si>
  <si>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</si>
  <si>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</si>
  <si>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</si>
  <si>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</si>
  <si>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</si>
  <si>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</si>
  <si>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</si>
  <si>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</si>
  <si>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</si>
  <si>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</si>
  <si>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</si>
  <si>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</si>
  <si>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</si>
  <si>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</si>
  <si>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</si>
  <si>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</si>
  <si>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</si>
  <si>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</si>
  <si>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</si>
  <si>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</si>
  <si>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</si>
  <si>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</si>
  <si>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</si>
  <si>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</si>
  <si>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</si>
  <si>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</si>
  <si>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</si>
  <si>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</si>
  <si>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</si>
  <si>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</si>
  <si>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</si>
  <si>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</si>
  <si>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</si>
  <si>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</si>
  <si>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</si>
  <si>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</si>
  <si>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</si>
  <si>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</si>
  <si>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</si>
  <si>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</si>
  <si>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</si>
  <si>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</si>
  <si>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</si>
  <si>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</si>
  <si>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</si>
  <si>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</si>
  <si>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</si>
  <si>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</si>
  <si>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</si>
  <si>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</si>
  <si>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</si>
  <si>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</si>
  <si>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</si>
  <si>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</si>
  <si>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</si>
  <si>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</si>
  <si>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</si>
  <si>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</si>
  <si>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</si>
  <si>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</si>
  <si>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</si>
  <si>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</si>
  <si>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</si>
  <si>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</si>
  <si>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</si>
  <si>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</si>
  <si>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</si>
  <si>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</si>
  <si>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</si>
  <si>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</si>
  <si>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</si>
  <si>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</si>
  <si>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</si>
  <si>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</si>
  <si>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</si>
  <si>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</si>
  <si>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</si>
  <si>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</si>
  <si>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</si>
  <si>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</si>
  <si>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</si>
  <si>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</si>
  <si>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</si>
  <si>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</si>
  <si>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</si>
  <si>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</si>
  <si>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</si>
  <si>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</si>
  <si>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</si>
  <si>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</si>
  <si>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</si>
  <si>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</si>
  <si>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</si>
  <si>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</si>
  <si>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</si>
  <si>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</si>
  <si>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</si>
  <si>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</si>
  <si>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</si>
  <si>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</si>
  <si>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</si>
  <si>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</si>
  <si>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</si>
  <si>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</si>
  <si>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</si>
  <si>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</si>
  <si>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</si>
  <si>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</si>
  <si>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</si>
  <si>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</si>
  <si>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</si>
  <si>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</si>
  <si>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</si>
  <si>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</si>
  <si>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</si>
  <si>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</si>
  <si>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</si>
  <si>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</si>
  <si>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</si>
  <si>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</si>
  <si>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</si>
  <si>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</si>
  <si>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</si>
  <si>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</si>
  <si>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</si>
  <si>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</si>
  <si>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</si>
  <si>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</si>
  <si>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</si>
  <si>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</si>
  <si>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</si>
  <si>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</si>
  <si>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</si>
  <si>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</si>
  <si>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</si>
  <si>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</si>
  <si>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</si>
  <si>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</si>
  <si>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</si>
  <si>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</si>
  <si>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</si>
  <si>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</si>
  <si>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</si>
  <si>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</si>
  <si>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</si>
  <si>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</si>
  <si>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</si>
  <si>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</si>
  <si>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</si>
  <si>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</si>
  <si>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</si>
  <si>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</si>
  <si>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</si>
  <si>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</si>
  <si>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</si>
  <si>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</si>
  <si>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</si>
  <si>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</si>
  <si>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</si>
  <si>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</si>
  <si>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</si>
  <si>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</si>
  <si>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</si>
  <si>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</si>
  <si>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</si>
  <si>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</si>
  <si>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</si>
  <si>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</si>
  <si>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</si>
  <si>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</si>
  <si>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</si>
  <si>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</si>
  <si>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</si>
  <si>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</si>
  <si>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</si>
  <si>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</si>
  <si>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</si>
  <si>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</si>
  <si>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</si>
  <si>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</si>
  <si>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</si>
  <si>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</si>
  <si>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</si>
  <si>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</si>
  <si>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</si>
  <si>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</si>
  <si>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</si>
  <si>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</si>
  <si>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</si>
  <si>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</si>
  <si>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</si>
  <si>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</si>
  <si>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</si>
  <si>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</si>
  <si>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</si>
  <si>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</si>
  <si>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</si>
  <si>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</si>
  <si>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</si>
  <si>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</si>
  <si>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</si>
  <si>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</si>
  <si>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</si>
  <si>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</si>
  <si>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</si>
  <si>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</si>
  <si>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</si>
  <si>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</si>
  <si>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</si>
  <si>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</si>
  <si>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</si>
  <si>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</si>
  <si>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</si>
  <si>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</si>
  <si>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</si>
  <si>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</si>
  <si>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</si>
  <si>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</si>
  <si>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</si>
  <si>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</si>
  <si>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</si>
  <si>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</si>
  <si>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</si>
  <si>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</si>
  <si>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</si>
  <si>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</si>
  <si>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</si>
  <si>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</si>
  <si>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</si>
  <si>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</si>
  <si>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</si>
  <si>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</si>
  <si>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</si>
  <si>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</si>
  <si>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</si>
  <si>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</si>
  <si>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</si>
  <si>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</si>
  <si>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</si>
  <si>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</si>
  <si>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</si>
  <si>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</si>
  <si>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</si>
  <si>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</si>
  <si>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</si>
  <si>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</si>
  <si>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</si>
  <si>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</si>
  <si>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</si>
  <si>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</si>
  <si>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</si>
  <si>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</si>
  <si>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</si>
  <si>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</si>
  <si>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</si>
  <si>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</si>
  <si>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</si>
  <si>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</si>
  <si>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</si>
  <si>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</si>
  <si>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</si>
  <si>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</si>
  <si>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</si>
  <si>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</si>
  <si>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</si>
  <si>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</si>
  <si>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</si>
  <si>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</si>
  <si>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</si>
  <si>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</si>
  <si>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</si>
  <si>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</si>
  <si>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</si>
  <si>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</si>
  <si>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</si>
  <si>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</si>
  <si>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</si>
  <si>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</si>
  <si>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</si>
  <si>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</si>
  <si>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</si>
  <si>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</si>
  <si>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</si>
  <si>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</si>
  <si>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</si>
  <si>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</si>
  <si>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</si>
  <si>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</si>
  <si>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</si>
  <si>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</si>
  <si>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</si>
  <si>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</si>
  <si>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</si>
  <si>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</si>
  <si>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</si>
  <si>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</si>
  <si>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</si>
  <si>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</si>
  <si>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</si>
  <si>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</si>
  <si>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</si>
  <si>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</si>
  <si>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</si>
  <si>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</si>
  <si>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</si>
  <si>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</si>
  <si>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</si>
  <si>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</si>
  <si>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</si>
  <si>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</si>
  <si>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</si>
  <si>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</si>
  <si>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</si>
  <si>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</si>
  <si>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</si>
  <si>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</si>
  <si>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</si>
  <si>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</si>
  <si>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</si>
  <si>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</si>
  <si>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</si>
  <si>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</si>
  <si>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</si>
  <si>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</si>
  <si>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</si>
  <si>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</si>
  <si>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</si>
  <si>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</si>
  <si>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</si>
  <si>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</si>
  <si>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</si>
  <si>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</si>
  <si>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</si>
  <si>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</si>
  <si>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</si>
  <si>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</si>
  <si>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</si>
  <si>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</si>
  <si>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</si>
  <si>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</si>
  <si>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</si>
  <si>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</si>
  <si>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</si>
  <si>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</si>
  <si>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</si>
  <si>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</si>
  <si>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</si>
  <si>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</si>
  <si>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</si>
  <si>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</si>
  <si>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</si>
  <si>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</si>
  <si>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</si>
  <si>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</si>
  <si>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</si>
  <si>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</si>
  <si>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</si>
  <si>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</si>
  <si>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</si>
  <si>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</si>
  <si>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</si>
  <si>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</si>
  <si>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</si>
  <si>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</si>
  <si>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</si>
  <si>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</si>
  <si>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</si>
  <si>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</si>
  <si>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</si>
  <si>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</si>
  <si>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</si>
  <si>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</si>
  <si>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</si>
  <si>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</si>
  <si>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</si>
  <si>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</si>
  <si>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</si>
  <si>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</si>
  <si>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</si>
  <si>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</si>
  <si>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</si>
  <si>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</si>
  <si>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</si>
  <si>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</si>
  <si>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</si>
  <si>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</si>
  <si>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</si>
  <si>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</si>
  <si>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</si>
  <si>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</si>
  <si>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</si>
  <si>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</si>
  <si>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</si>
  <si>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</si>
  <si>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</si>
  <si>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</si>
  <si>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</si>
  <si>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</si>
  <si>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</si>
  <si>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</si>
  <si>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</si>
  <si>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</si>
  <si>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</si>
  <si>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</si>
  <si>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</si>
  <si>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</si>
  <si>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</si>
  <si>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</si>
  <si>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</si>
  <si>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</si>
  <si>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</si>
  <si>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</si>
  <si>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</si>
  <si>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</si>
  <si>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</si>
  <si>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</si>
  <si>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</si>
  <si>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</si>
  <si>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</si>
  <si>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</si>
  <si>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</si>
  <si>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</si>
  <si>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</si>
  <si>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</si>
  <si>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</si>
  <si>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</si>
  <si>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</si>
  <si>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</si>
  <si>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</si>
  <si>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</si>
  <si>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</si>
  <si>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</si>
  <si>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</si>
  <si>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</si>
  <si>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</si>
  <si>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</si>
  <si>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</si>
  <si>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</si>
  <si>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</si>
  <si>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</si>
  <si>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</si>
  <si>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</si>
  <si>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</si>
  <si>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</si>
  <si>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</si>
  <si>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</si>
  <si>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</si>
  <si>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</si>
  <si>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</si>
  <si>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</si>
  <si>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</si>
  <si>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</si>
  <si>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</si>
  <si>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</si>
  <si>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</si>
  <si>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</si>
  <si>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</si>
  <si>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</si>
  <si>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</si>
  <si>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</si>
  <si>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</si>
  <si>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</si>
  <si>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</si>
  <si>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</si>
  <si>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</si>
  <si>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</si>
  <si>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</si>
  <si>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</si>
  <si>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</si>
  <si>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</si>
  <si>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</si>
  <si>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</si>
  <si>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</si>
  <si>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</si>
  <si>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</si>
  <si>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</si>
  <si>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</si>
  <si>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</si>
  <si>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</si>
  <si>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</si>
  <si>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</si>
  <si>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</si>
  <si>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</si>
  <si>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</si>
  <si>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</si>
  <si>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</si>
  <si>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</si>
  <si>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</si>
  <si>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</si>
  <si>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</si>
  <si>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</si>
  <si>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</si>
  <si>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</si>
  <si>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</si>
  <si>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</si>
  <si>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</si>
  <si>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</si>
  <si>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</si>
  <si>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</si>
  <si>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</si>
  <si>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</si>
  <si>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</si>
  <si>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</si>
  <si>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</si>
  <si>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</si>
  <si>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</si>
  <si>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</si>
  <si>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</si>
  <si>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</si>
  <si>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</si>
  <si>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</si>
  <si>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</si>
  <si>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</si>
  <si>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</si>
  <si>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</si>
  <si>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</si>
  <si>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</si>
  <si>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</si>
  <si>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</si>
  <si>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</si>
  <si>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</si>
  <si>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</si>
  <si>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</si>
  <si>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</si>
  <si>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</si>
  <si>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</si>
  <si>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</si>
  <si>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</si>
  <si>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</si>
  <si>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</si>
  <si>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</si>
  <si>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</si>
  <si>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</si>
  <si>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</si>
  <si>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</si>
  <si>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</si>
  <si>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</si>
  <si>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</si>
  <si>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</si>
  <si>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</si>
  <si>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</si>
  <si>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</si>
  <si>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</si>
  <si>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</si>
  <si>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</si>
  <si>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</si>
  <si>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</si>
  <si>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</si>
  <si>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</si>
  <si>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</si>
  <si>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</si>
  <si>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</si>
  <si>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</si>
  <si>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</si>
  <si>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</si>
  <si>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</si>
  <si>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</si>
  <si>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</si>
  <si>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</si>
  <si>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</si>
  <si>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</si>
  <si>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</si>
  <si>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</si>
  <si>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</si>
  <si>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</si>
  <si>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</si>
  <si>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</si>
  <si>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</si>
  <si>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</si>
  <si>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</si>
  <si>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</si>
  <si>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</si>
  <si>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</si>
  <si>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</si>
  <si>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</si>
  <si>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</si>
  <si>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</si>
  <si>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</si>
  <si>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</si>
  <si>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</si>
  <si>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</si>
  <si>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</si>
  <si>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</si>
  <si>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</si>
  <si>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</si>
  <si>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</si>
  <si>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</si>
  <si>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</si>
  <si>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</si>
  <si>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</si>
  <si>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</si>
  <si>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</si>
  <si>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</si>
  <si>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</si>
  <si>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</si>
  <si>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</si>
  <si>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</si>
  <si>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</si>
  <si>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</si>
  <si>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</si>
  <si>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</si>
  <si>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</si>
  <si>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</si>
  <si>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</si>
  <si>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</si>
  <si>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</si>
  <si>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</si>
  <si>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</si>
  <si>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</si>
  <si>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</si>
  <si>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</si>
  <si>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</si>
  <si>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</si>
  <si>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</si>
  <si>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</si>
  <si>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</si>
  <si>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</si>
  <si>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</si>
  <si>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</si>
  <si>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</si>
  <si>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</si>
  <si>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</si>
  <si>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</si>
  <si>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</si>
  <si>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</si>
  <si>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</si>
  <si>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</si>
  <si>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</si>
  <si>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</si>
  <si>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</si>
  <si>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</si>
  <si>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</si>
  <si>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</si>
  <si>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</si>
  <si>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</si>
  <si>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</si>
  <si>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</si>
  <si>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</si>
  <si>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</si>
  <si>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</si>
  <si>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</si>
  <si>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</si>
  <si>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</si>
  <si>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</si>
  <si>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</si>
  <si>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</si>
  <si>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</si>
  <si>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</si>
  <si>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</si>
  <si>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</si>
  <si>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</si>
  <si>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</si>
  <si>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</si>
  <si>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</si>
  <si>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</si>
  <si>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</si>
  <si>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</si>
  <si>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</si>
  <si>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</si>
  <si>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</si>
  <si>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</si>
  <si>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</si>
  <si>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</si>
  <si>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</si>
  <si>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</si>
  <si>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</si>
  <si>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</si>
  <si>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</si>
  <si>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</si>
  <si>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</si>
  <si>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</si>
  <si>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</si>
  <si>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</si>
  <si>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</si>
  <si>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</si>
  <si>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</si>
  <si>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</si>
  <si>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</si>
  <si>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</si>
  <si>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</si>
  <si>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</si>
  <si>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</si>
  <si>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</si>
  <si>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</si>
  <si>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</si>
  <si>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</si>
  <si>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</si>
  <si>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</si>
  <si>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</si>
  <si>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</si>
  <si>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</si>
  <si>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</si>
  <si>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</si>
  <si>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</si>
  <si>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</si>
  <si>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</si>
  <si>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</si>
  <si>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</si>
  <si>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</si>
  <si>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</si>
  <si>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</si>
  <si>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</si>
  <si>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</si>
  <si>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</si>
  <si>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</si>
  <si>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</si>
  <si>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</si>
  <si>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</si>
  <si>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</si>
  <si>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</si>
  <si>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</si>
  <si>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</si>
  <si>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</si>
  <si>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</si>
  <si>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</si>
  <si>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</si>
  <si>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</si>
  <si>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</si>
  <si>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</si>
  <si>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</si>
  <si>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</si>
  <si>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</si>
  <si>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</si>
  <si>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</si>
  <si>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</si>
  <si>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</si>
  <si>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</si>
  <si>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</si>
  <si>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</si>
  <si>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</si>
  <si>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</si>
  <si>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</si>
  <si>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</si>
  <si>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</si>
  <si>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</si>
  <si>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</si>
  <si>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</si>
  <si>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</si>
  <si>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</si>
  <si>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</si>
  <si>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</si>
  <si>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</si>
  <si>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</si>
  <si>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</si>
  <si>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</si>
  <si>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</si>
  <si>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</si>
  <si>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</si>
  <si>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</si>
  <si>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</si>
  <si>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</si>
  <si>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</si>
  <si>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</si>
  <si>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</si>
  <si>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</si>
  <si>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</si>
  <si>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</si>
  <si>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</si>
  <si>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</si>
  <si>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</si>
  <si>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</si>
  <si>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</si>
  <si>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</si>
  <si>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</si>
  <si>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</si>
  <si>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</si>
  <si>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</si>
  <si>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</si>
  <si>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</si>
  <si>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</si>
  <si>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</si>
  <si>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</si>
  <si>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</si>
  <si>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</si>
  <si>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</si>
  <si>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</si>
  <si>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</si>
  <si>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</si>
  <si>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</si>
  <si>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</si>
  <si>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</si>
  <si>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</si>
  <si>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</si>
  <si>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</si>
  <si>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</si>
  <si>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</si>
  <si>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</si>
  <si>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</si>
  <si>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</si>
  <si>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</si>
  <si>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</si>
  <si>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</si>
  <si>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</si>
  <si>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</si>
  <si>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</si>
  <si>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</si>
  <si>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</si>
  <si>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</si>
  <si>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</si>
  <si>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</si>
  <si>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</si>
  <si>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</si>
  <si>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</si>
  <si>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</si>
  <si>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</si>
  <si>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</si>
  <si>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</si>
  <si>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</si>
  <si>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</si>
  <si>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</si>
  <si>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</si>
  <si>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</si>
  <si>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</si>
  <si>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</si>
  <si>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</si>
  <si>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</si>
  <si>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</si>
  <si>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</si>
  <si>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</si>
  <si>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</si>
  <si>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</si>
  <si>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</si>
  <si>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</si>
  <si>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</si>
  <si>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</si>
  <si>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</si>
  <si>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</si>
  <si>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</si>
  <si>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</si>
  <si>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</si>
  <si>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</si>
  <si>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</si>
  <si>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</si>
  <si>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</si>
  <si>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</si>
  <si>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</si>
  <si>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</si>
  <si>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</si>
  <si>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</si>
  <si>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</si>
  <si>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</si>
  <si>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</si>
  <si>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</si>
  <si>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</si>
  <si>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</si>
  <si>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</si>
  <si>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</si>
  <si>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</si>
  <si>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</si>
  <si>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</si>
  <si>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</si>
  <si>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</si>
  <si>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</si>
  <si>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</si>
  <si>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</si>
  <si>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</si>
  <si>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</si>
  <si>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</si>
  <si>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</si>
  <si>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</si>
  <si>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</si>
  <si>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</si>
  <si>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</si>
  <si>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</si>
  <si>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</si>
  <si>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</si>
  <si>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</si>
  <si>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</si>
  <si>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</si>
  <si>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</si>
  <si>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</si>
  <si>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</si>
  <si>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</si>
  <si>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</si>
  <si>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</si>
  <si>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</si>
  <si>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</si>
  <si>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</si>
  <si>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</si>
  <si>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</si>
  <si>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</si>
  <si>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</si>
  <si>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</si>
  <si>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</si>
  <si>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</si>
  <si>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</si>
  <si>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</si>
  <si>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</si>
  <si>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</si>
  <si>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</si>
  <si>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</si>
  <si>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</si>
  <si>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</si>
  <si>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</si>
  <si>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</si>
  <si>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</si>
  <si>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</si>
  <si>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</si>
  <si>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</si>
  <si>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</si>
  <si>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</si>
  <si>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</si>
  <si>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</si>
  <si>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</si>
  <si>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</si>
  <si>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</si>
  <si>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</si>
  <si>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</si>
  <si>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</si>
  <si>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</si>
  <si>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</si>
  <si>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</si>
  <si>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</si>
  <si>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</si>
  <si>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</si>
  <si>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</si>
  <si>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</si>
  <si>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</si>
  <si>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</si>
  <si>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</si>
  <si>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</si>
  <si>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</si>
  <si>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</si>
  <si>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</si>
  <si>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</si>
  <si>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</si>
  <si>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</si>
  <si>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</si>
  <si>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</si>
  <si>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</si>
  <si>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</si>
  <si>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</si>
  <si>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</si>
  <si>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</si>
  <si>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</si>
  <si>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</si>
  <si>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</si>
  <si>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</si>
  <si>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</si>
  <si>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</si>
  <si>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</si>
  <si>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</si>
  <si>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</si>
  <si>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</si>
  <si>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</si>
  <si>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</si>
  <si>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</si>
  <si>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</si>
  <si>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</si>
  <si>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</si>
  <si>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</si>
  <si>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</si>
  <si>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</si>
  <si>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</si>
  <si>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</si>
  <si>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</si>
  <si>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</si>
  <si>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</si>
  <si>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</si>
  <si>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</si>
  <si>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</si>
  <si>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</si>
  <si>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</si>
  <si>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</si>
  <si>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</si>
  <si>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</si>
  <si>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</si>
  <si>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</si>
  <si>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</si>
  <si>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</si>
  <si>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</si>
  <si>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</si>
  <si>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</si>
  <si>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</si>
  <si>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</si>
  <si>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</si>
  <si>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</si>
  <si>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</si>
  <si>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</si>
  <si>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</si>
  <si>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</si>
  <si>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</si>
  <si>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</si>
  <si>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</si>
  <si>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</si>
  <si>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</si>
  <si>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</si>
  <si>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</si>
  <si>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</si>
  <si>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</si>
  <si>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</si>
  <si>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</si>
  <si>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</si>
  <si>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</si>
  <si>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</si>
  <si>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</si>
  <si>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</si>
  <si>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</si>
  <si>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</si>
  <si>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</si>
  <si>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</si>
  <si>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</si>
  <si>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</si>
  <si>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</si>
  <si>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</si>
  <si>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</si>
  <si>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</si>
  <si>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</si>
  <si>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</si>
  <si>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</si>
  <si>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</si>
  <si>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</si>
  <si>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</si>
  <si>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</si>
  <si>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</si>
  <si>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</si>
  <si>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</si>
  <si>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</si>
  <si>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</si>
  <si>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</si>
  <si>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</si>
  <si>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</si>
  <si>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</si>
  <si>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</si>
  <si>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</si>
  <si>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</si>
  <si>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</si>
  <si>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</si>
  <si>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</si>
  <si>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</si>
  <si>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</si>
  <si>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</si>
  <si>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</si>
  <si>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</si>
  <si>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</si>
  <si>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</si>
  <si>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</si>
  <si>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</si>
  <si>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</si>
  <si>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</si>
  <si>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</si>
  <si>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</si>
  <si>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</si>
  <si>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</si>
  <si>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</si>
  <si>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</si>
  <si>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</si>
  <si>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</si>
  <si>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</si>
  <si>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</si>
  <si>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</si>
  <si>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</si>
  <si>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</si>
  <si>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</si>
  <si>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</si>
  <si>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</si>
  <si>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</si>
  <si>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</si>
  <si>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</si>
  <si>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</si>
  <si>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</si>
  <si>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</si>
  <si>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</si>
  <si>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</si>
  <si>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</si>
  <si>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</si>
  <si>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</si>
  <si>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</si>
  <si>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</si>
  <si>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</si>
  <si>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</si>
  <si>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</si>
  <si>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</si>
  <si>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</si>
  <si>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</si>
  <si>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</si>
  <si>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</si>
  <si>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</si>
  <si>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</si>
  <si>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</si>
  <si>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</si>
  <si>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</si>
  <si>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</si>
  <si>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</si>
  <si>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</si>
  <si>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</si>
  <si>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</si>
  <si>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</si>
  <si>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</si>
  <si>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</si>
  <si>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</si>
  <si>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</si>
  <si>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</si>
  <si>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</si>
  <si>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</si>
  <si>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</si>
  <si>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</si>
  <si>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</si>
  <si>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</si>
  <si>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</si>
  <si>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</si>
  <si>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</si>
  <si>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</si>
  <si>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</si>
  <si>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</si>
  <si>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</si>
  <si>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</si>
  <si>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</si>
  <si>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</si>
  <si>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</si>
  <si>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</si>
  <si>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</si>
  <si>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</si>
  <si>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</si>
  <si>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</si>
  <si>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</si>
  <si>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</si>
  <si>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</si>
  <si>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</si>
  <si>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</si>
  <si>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</si>
  <si>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</si>
  <si>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</si>
  <si>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</si>
  <si>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</si>
  <si>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</si>
  <si>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</si>
  <si>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</si>
  <si>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</si>
  <si>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</si>
  <si>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</si>
  <si>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</si>
  <si>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</si>
  <si>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</si>
  <si>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</si>
  <si>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</si>
  <si>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</si>
  <si>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</si>
  <si>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</si>
  <si>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</si>
  <si>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</si>
  <si>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</si>
  <si>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</si>
  <si>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</si>
  <si>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</si>
  <si>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</si>
  <si>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</si>
  <si>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</si>
  <si>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</si>
  <si>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</si>
  <si>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</si>
  <si>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</si>
  <si>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</si>
  <si>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</si>
  <si>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</si>
  <si>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</si>
  <si>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</si>
  <si>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</si>
  <si>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</si>
  <si>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</si>
  <si>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</si>
  <si>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</si>
  <si>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</si>
  <si>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</si>
  <si>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</si>
  <si>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</si>
  <si>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</si>
  <si>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</si>
  <si>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</si>
  <si>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</si>
  <si>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</si>
  <si>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</si>
  <si>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</si>
  <si>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</si>
  <si>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</si>
  <si>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</si>
  <si>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</si>
  <si>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</si>
  <si>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</si>
  <si>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</si>
  <si>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</si>
  <si>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</si>
  <si>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</si>
  <si>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</si>
  <si>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</si>
  <si>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</si>
  <si>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</si>
  <si>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</si>
  <si>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</si>
  <si>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</si>
  <si>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</si>
  <si>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</si>
  <si>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</si>
  <si>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</si>
  <si>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</si>
  <si>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</si>
  <si>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</si>
  <si>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</si>
  <si>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</si>
  <si>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</si>
  <si>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</si>
  <si>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</si>
  <si>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</si>
  <si>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</si>
  <si>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</si>
  <si>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</si>
  <si>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</si>
  <si>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</si>
  <si>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</si>
  <si>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</si>
  <si>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</si>
  <si>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</si>
  <si>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</si>
  <si>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</si>
  <si>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</si>
  <si>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</si>
  <si>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</si>
  <si>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</si>
  <si>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</si>
  <si>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</si>
  <si>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</si>
  <si>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</si>
  <si>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</si>
  <si>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</si>
  <si>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</si>
  <si>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</si>
  <si>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</si>
  <si>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</si>
  <si>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</si>
  <si>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</si>
  <si>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</si>
  <si>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</si>
  <si>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</si>
  <si>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</si>
  <si>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</si>
  <si>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</si>
  <si>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</si>
  <si>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</si>
  <si>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</si>
  <si>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</si>
  <si>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</si>
  <si>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</si>
  <si>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</si>
  <si>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</si>
  <si>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</si>
  <si>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</si>
  <si>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</si>
  <si>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</si>
  <si>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</si>
  <si>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</si>
  <si>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</si>
  <si>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</si>
  <si>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</si>
  <si>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</si>
  <si>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</si>
  <si>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</si>
  <si>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</si>
  <si>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</si>
  <si>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</si>
  <si>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</si>
  <si>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</si>
  <si>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</si>
  <si>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</si>
  <si>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</si>
  <si>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</si>
  <si>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</si>
  <si>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</si>
  <si>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</si>
  <si>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</si>
  <si>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</si>
  <si>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</si>
  <si>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</si>
  <si>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</si>
  <si>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</si>
  <si>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</si>
  <si>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</si>
  <si>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</si>
  <si>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</si>
  <si>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</si>
  <si>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</si>
  <si>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</si>
  <si>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</si>
  <si>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</si>
  <si>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</si>
  <si>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</si>
  <si>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</si>
  <si>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</si>
  <si>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</si>
  <si>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</si>
  <si>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</si>
  <si>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</si>
  <si>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</si>
  <si>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</si>
  <si>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</si>
  <si>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</si>
  <si>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</si>
  <si>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</si>
  <si>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</si>
  <si>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</si>
  <si>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</si>
  <si>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</si>
  <si>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</si>
  <si>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</si>
  <si>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</si>
  <si>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</si>
  <si>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</si>
  <si>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</si>
  <si>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</si>
  <si>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</si>
  <si>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</si>
  <si>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</si>
  <si>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</si>
  <si>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</si>
  <si>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</si>
  <si>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</si>
  <si>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</si>
  <si>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</si>
  <si>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</si>
  <si>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</si>
  <si>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</si>
  <si>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</si>
  <si>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</si>
  <si>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</si>
  <si>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</si>
  <si>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</si>
  <si>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</si>
  <si>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</si>
  <si>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</si>
  <si>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</si>
  <si>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</si>
  <si>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</si>
  <si>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</si>
  <si>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</si>
  <si>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</si>
  <si>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</si>
  <si>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</si>
  <si>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</si>
  <si>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</si>
  <si>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</si>
  <si>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</si>
  <si>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</si>
  <si>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</si>
  <si>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</si>
  <si>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</si>
  <si>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</si>
  <si>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</si>
  <si>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</si>
  <si>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</si>
  <si>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</si>
  <si>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</si>
  <si>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</si>
  <si>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</si>
  <si>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</si>
  <si>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</si>
  <si>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</si>
  <si>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</si>
  <si>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</si>
  <si>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</si>
  <si>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</si>
  <si>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</si>
  <si>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</si>
  <si>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</si>
  <si>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</si>
  <si>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</si>
  <si>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</si>
  <si>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</si>
  <si>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</si>
  <si>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</si>
  <si>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</si>
  <si>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</si>
  <si>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</si>
  <si>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</si>
  <si>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</si>
  <si>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</si>
  <si>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</si>
  <si>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</si>
  <si>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</si>
  <si>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</si>
  <si>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</si>
  <si>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</si>
  <si>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</si>
  <si>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</si>
  <si>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</si>
  <si>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</si>
  <si>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</si>
  <si>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</si>
  <si>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</si>
  <si>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</si>
  <si>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</si>
  <si>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</si>
  <si>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</si>
  <si>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</si>
  <si>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</si>
  <si>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</si>
  <si>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</si>
  <si>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</si>
  <si>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</si>
  <si>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</si>
  <si>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</si>
  <si>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</si>
  <si>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</si>
  <si>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</si>
  <si>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</si>
  <si>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</si>
  <si>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</si>
  <si>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</si>
  <si>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</si>
  <si>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</si>
  <si>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</si>
  <si>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</si>
  <si>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</si>
  <si>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</si>
  <si>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</si>
  <si>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</si>
  <si>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</si>
  <si>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</si>
  <si>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</si>
  <si>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</si>
  <si>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</si>
  <si>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</si>
  <si>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</si>
  <si>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</si>
  <si>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</si>
  <si>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</si>
  <si>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</si>
  <si>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</si>
  <si>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</si>
  <si>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</si>
  <si>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</si>
  <si>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</si>
  <si>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</si>
  <si>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</si>
  <si>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</si>
  <si>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</si>
  <si>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</si>
  <si>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</si>
  <si>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</si>
  <si>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</si>
  <si>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</si>
  <si>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</si>
  <si>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</si>
  <si>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</si>
  <si>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</si>
  <si>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</si>
  <si>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</si>
  <si>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</si>
  <si>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</si>
  <si>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</si>
  <si>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</si>
  <si>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</si>
  <si>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</si>
  <si>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</si>
  <si>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</si>
  <si>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</si>
  <si>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</si>
  <si>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</si>
  <si>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</si>
  <si>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</si>
  <si>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</si>
  <si>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</si>
  <si>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</si>
  <si>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</si>
  <si>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</si>
  <si>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</si>
  <si>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</si>
  <si>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</si>
  <si>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</si>
  <si>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</si>
  <si>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</si>
  <si>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</si>
  <si>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</si>
  <si>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</si>
  <si>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</si>
  <si>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</si>
  <si>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</si>
  <si>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</si>
  <si>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</si>
  <si>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</si>
  <si>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</si>
  <si>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</si>
  <si>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</si>
  <si>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</si>
  <si>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</si>
  <si>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</si>
  <si>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</si>
  <si>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</si>
  <si>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</si>
  <si>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</si>
  <si>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</si>
  <si>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</si>
  <si>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</si>
  <si>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</si>
  <si>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</si>
  <si>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</si>
  <si>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</si>
  <si>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</si>
  <si>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</si>
  <si>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</si>
  <si>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</si>
  <si>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</si>
  <si>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</si>
  <si>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</si>
  <si>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</si>
  <si>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</si>
  <si>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</si>
  <si>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</si>
  <si>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</si>
  <si>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</si>
  <si>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</si>
  <si>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</si>
  <si>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</si>
  <si>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</si>
  <si>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</si>
  <si>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</si>
  <si>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</si>
  <si>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</si>
  <si>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</si>
  <si>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</si>
  <si>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</si>
  <si>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</si>
  <si>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</si>
  <si>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</si>
  <si>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</si>
  <si>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</si>
  <si>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</si>
  <si>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</si>
  <si>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</si>
  <si>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</si>
  <si>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</si>
  <si>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</si>
  <si>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</si>
  <si>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</si>
  <si>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</si>
  <si>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</si>
  <si>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</si>
  <si>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</si>
  <si>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</si>
  <si>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</si>
  <si>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</si>
  <si>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</si>
  <si>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</si>
  <si>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</si>
  <si>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</si>
  <si>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</si>
  <si>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</si>
  <si>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</si>
  <si>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</si>
  <si>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</si>
  <si>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</si>
  <si>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</si>
  <si>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</si>
  <si>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</si>
  <si>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</si>
  <si>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</si>
  <si>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</si>
  <si>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</si>
  <si>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</si>
  <si>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</si>
  <si>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</si>
  <si>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</si>
  <si>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</si>
  <si>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</si>
  <si>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</si>
  <si>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</si>
  <si>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</si>
  <si>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</si>
  <si>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</si>
  <si>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</si>
  <si>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</si>
  <si>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</si>
  <si>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</si>
  <si>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</si>
  <si>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</si>
  <si>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</si>
  <si>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</si>
  <si>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</si>
  <si>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</si>
  <si>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</si>
  <si>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</si>
  <si>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</si>
  <si>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</si>
  <si>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</si>
  <si>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</si>
  <si>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</si>
  <si>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</si>
  <si>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</si>
  <si>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</si>
  <si>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</si>
  <si>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</si>
  <si>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</si>
  <si>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</si>
  <si>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</si>
  <si>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</si>
  <si>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</si>
  <si>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</si>
  <si>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</si>
  <si>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</si>
  <si>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</si>
  <si>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</si>
  <si>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</si>
  <si>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</si>
  <si>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</si>
  <si>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</si>
  <si>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</si>
  <si>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</si>
  <si>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</si>
  <si>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</si>
  <si>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</si>
  <si>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</si>
  <si>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</si>
  <si>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</si>
  <si>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</si>
  <si>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</si>
  <si>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</si>
  <si>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</si>
  <si>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</si>
  <si>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</si>
  <si>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</si>
  <si>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</si>
  <si>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</si>
  <si>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</si>
  <si>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</si>
  <si>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</si>
  <si>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</si>
  <si>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</si>
  <si>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</si>
  <si>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</si>
  <si>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</si>
  <si>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</si>
  <si>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</si>
  <si>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</si>
  <si>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</si>
  <si>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</si>
  <si>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</si>
  <si>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</si>
  <si>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</si>
  <si>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</si>
  <si>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</si>
  <si>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</si>
  <si>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</si>
  <si>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</si>
  <si>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</si>
  <si>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</si>
  <si>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</si>
  <si>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</si>
  <si>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</si>
  <si>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</si>
  <si>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</si>
  <si>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</si>
  <si>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</si>
  <si>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</si>
  <si>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</si>
  <si>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</si>
  <si>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</si>
  <si>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</si>
  <si>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</si>
  <si>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</si>
  <si>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</si>
  <si>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</si>
  <si>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</si>
  <si>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</si>
  <si>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</si>
  <si>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</si>
  <si>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</si>
  <si>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</si>
  <si>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</si>
  <si>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</si>
  <si>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</si>
  <si>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</si>
  <si>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</si>
  <si>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</si>
  <si>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</si>
  <si>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</si>
  <si>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</si>
  <si>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</si>
  <si>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</si>
  <si>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</si>
  <si>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</si>
  <si>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</si>
  <si>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</si>
  <si>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</si>
  <si>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</si>
  <si>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</si>
  <si>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</si>
  <si>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</si>
  <si>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</si>
  <si>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</si>
  <si>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</si>
  <si>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</si>
  <si>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</si>
  <si>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</si>
  <si>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</si>
  <si>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</si>
  <si>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</si>
  <si>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</si>
  <si>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</si>
  <si>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</si>
  <si>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</si>
  <si>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</si>
  <si>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</si>
  <si>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</si>
  <si>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</si>
  <si>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</si>
  <si>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</si>
  <si>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</si>
  <si>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</si>
  <si>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</si>
  <si>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</si>
  <si>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</si>
  <si>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</si>
  <si>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</si>
  <si>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</si>
  <si>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</si>
  <si>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</si>
  <si>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</si>
  <si>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</si>
  <si>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</si>
  <si>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</si>
  <si>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</si>
  <si>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</si>
  <si>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</si>
  <si>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</si>
  <si>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</si>
  <si>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</si>
  <si>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</si>
  <si>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</si>
  <si>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</si>
  <si>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</si>
  <si>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</si>
  <si>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</si>
  <si>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</si>
  <si>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</si>
  <si>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</si>
  <si>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</si>
  <si>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</si>
  <si>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</si>
  <si>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</si>
  <si>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</si>
  <si>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</si>
  <si>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</si>
  <si>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</si>
  <si>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</si>
  <si>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</si>
  <si>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</si>
  <si>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</si>
  <si>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</si>
  <si>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</si>
  <si>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</si>
  <si>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</si>
  <si>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</si>
  <si>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</si>
  <si>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</si>
  <si>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</si>
  <si>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</si>
  <si>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</si>
  <si>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</si>
  <si>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</si>
  <si>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</si>
  <si>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</si>
  <si>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</si>
  <si>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</si>
  <si>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</si>
  <si>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</si>
  <si>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</si>
  <si>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</si>
  <si>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</si>
  <si>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</si>
  <si>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</si>
  <si>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</si>
  <si>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</si>
  <si>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</si>
  <si>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</si>
  <si>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</si>
  <si>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</si>
  <si>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</si>
  <si>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</si>
  <si>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</si>
  <si>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</si>
  <si>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</si>
  <si>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</si>
  <si>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</si>
  <si>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</si>
  <si>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</si>
  <si>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</si>
  <si>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</si>
  <si>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</si>
  <si>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</si>
  <si>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</si>
  <si>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</si>
  <si>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</si>
  <si>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</si>
  <si>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</si>
  <si>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</si>
  <si>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</si>
  <si>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</si>
  <si>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</si>
  <si>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</si>
  <si>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</si>
  <si>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</si>
  <si>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</si>
  <si>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</si>
  <si>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</si>
  <si>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</si>
  <si>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</si>
  <si>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</si>
  <si>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</si>
  <si>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</si>
  <si>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</si>
  <si>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</si>
  <si>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</si>
  <si>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</si>
  <si>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</si>
  <si>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</si>
  <si>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</si>
  <si>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</si>
  <si>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</si>
  <si>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</si>
  <si>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</si>
  <si>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</si>
  <si>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</si>
  <si>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</si>
  <si>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</si>
  <si>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</si>
  <si>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</si>
  <si>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</si>
  <si>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</si>
  <si>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</si>
  <si>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</si>
  <si>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</si>
  <si>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</si>
  <si>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</si>
  <si>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</si>
  <si>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</si>
  <si>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</si>
  <si>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</si>
  <si>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</si>
  <si>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</si>
  <si>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</si>
  <si>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</si>
  <si>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</si>
  <si>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</si>
  <si>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</si>
  <si>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</si>
  <si>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</si>
  <si>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</si>
  <si>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</si>
  <si>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</si>
  <si>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</si>
  <si>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</si>
  <si>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</si>
  <si>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</si>
  <si>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</si>
  <si>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</si>
  <si>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</si>
  <si>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</si>
  <si>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</si>
  <si>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</si>
  <si>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</si>
  <si>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</si>
  <si>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</si>
  <si>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</si>
  <si>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</si>
  <si>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</si>
  <si>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</si>
  <si>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</si>
  <si>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</si>
  <si>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</si>
  <si>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</si>
  <si>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</si>
  <si>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</si>
  <si>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</si>
  <si>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</si>
  <si>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</si>
  <si>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</si>
  <si>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</si>
  <si>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</si>
  <si>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</si>
  <si>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</si>
  <si>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</si>
  <si>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</si>
  <si>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</si>
  <si>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</si>
  <si>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</si>
  <si>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</si>
  <si>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</si>
  <si>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</si>
  <si>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</si>
  <si>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</si>
  <si>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</si>
  <si>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</si>
  <si>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</si>
  <si>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</si>
  <si>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</si>
  <si>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</si>
  <si>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</si>
  <si>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</si>
  <si>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</si>
  <si>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</si>
  <si>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</si>
  <si>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</si>
  <si>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</si>
  <si>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</si>
  <si>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</si>
  <si>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</si>
  <si>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</si>
  <si>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</si>
  <si>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</si>
  <si>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</si>
  <si>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</si>
  <si>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</si>
  <si>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</si>
  <si>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</si>
  <si>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</si>
  <si>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</si>
  <si>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</si>
  <si>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</si>
  <si>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</si>
  <si>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</si>
  <si>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</si>
  <si>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</si>
  <si>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</si>
  <si>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</si>
  <si>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</si>
  <si>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</si>
  <si>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</si>
  <si>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</si>
  <si>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</si>
  <si>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</si>
  <si>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</si>
  <si>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</si>
  <si>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</si>
  <si>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</si>
  <si>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</si>
  <si>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</si>
  <si>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</si>
  <si>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</si>
  <si>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</si>
  <si>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</si>
  <si>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</si>
  <si>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</si>
  <si>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</si>
  <si>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</si>
  <si>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</si>
  <si>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</si>
  <si>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</si>
  <si>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</si>
  <si>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</si>
  <si>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</si>
  <si>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</si>
  <si>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</si>
  <si>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</si>
  <si>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</si>
  <si>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</si>
  <si>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</si>
  <si>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</si>
  <si>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</si>
  <si>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</si>
  <si>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</si>
  <si>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</si>
  <si>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</si>
  <si>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</si>
  <si>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</si>
  <si>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</si>
  <si>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</si>
  <si>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</si>
  <si>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</si>
  <si>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</si>
  <si>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</si>
  <si>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</si>
  <si>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</si>
  <si>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</si>
  <si>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</si>
  <si>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</si>
  <si>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</si>
  <si>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</si>
  <si>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</si>
  <si>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</si>
  <si>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</si>
  <si>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</si>
  <si>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</si>
  <si>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</si>
  <si>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</si>
  <si>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</si>
  <si>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</si>
  <si>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</si>
  <si>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</si>
  <si>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</si>
  <si>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</si>
  <si>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</si>
  <si>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</si>
  <si>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</si>
  <si>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</si>
  <si>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</si>
  <si>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</si>
  <si>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</si>
  <si>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</si>
  <si>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</si>
  <si>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</si>
  <si>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</si>
  <si>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</si>
  <si>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</si>
  <si>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</si>
  <si>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</si>
  <si>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</si>
  <si>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</si>
  <si>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</si>
  <si>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</si>
  <si>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</si>
  <si>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</si>
  <si>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</si>
  <si>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</si>
  <si>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</si>
  <si>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</si>
  <si>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</si>
  <si>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</si>
  <si>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</si>
  <si>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</si>
  <si>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</si>
  <si>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</si>
  <si>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</si>
  <si>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</si>
  <si>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</si>
  <si>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</si>
  <si>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</si>
  <si>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</si>
  <si>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</si>
  <si>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</si>
  <si>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</si>
  <si>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</si>
  <si>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</si>
  <si>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</si>
  <si>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</si>
  <si>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</si>
  <si>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</si>
  <si>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</si>
  <si>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</si>
  <si>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</si>
  <si>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</si>
  <si>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</si>
  <si>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</si>
  <si>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</si>
  <si>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</si>
  <si>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</si>
  <si>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</si>
  <si>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</si>
  <si>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</si>
  <si>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</si>
  <si>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</si>
  <si>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</si>
  <si>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</si>
  <si>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</si>
  <si>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</si>
  <si>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</si>
  <si>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</si>
  <si>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</si>
  <si>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</si>
  <si>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</si>
  <si>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</si>
  <si>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</si>
  <si>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</si>
  <si>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</si>
  <si>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</si>
  <si>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</si>
  <si>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</si>
  <si>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</si>
  <si>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</si>
  <si>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</si>
  <si>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</si>
  <si>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</si>
  <si>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</si>
  <si>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</si>
  <si>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</si>
  <si>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</si>
  <si>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</si>
  <si>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</si>
  <si>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</si>
  <si>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</si>
  <si>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</si>
  <si>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</si>
  <si>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</si>
  <si>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</si>
  <si>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</si>
  <si>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</si>
  <si>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</si>
  <si>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</si>
  <si>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</si>
  <si>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</si>
  <si>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</si>
  <si>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</si>
  <si>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</si>
  <si>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</si>
  <si>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</si>
  <si>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</si>
  <si>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</si>
  <si>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</si>
  <si>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</si>
  <si>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</si>
  <si>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</si>
  <si>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</si>
  <si>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</si>
  <si>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</si>
  <si>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</si>
  <si>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</si>
  <si>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</si>
  <si>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</si>
  <si>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</si>
  <si>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</si>
  <si>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</si>
  <si>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</si>
  <si>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</si>
  <si>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</si>
  <si>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</si>
  <si>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</si>
  <si>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</si>
  <si>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</si>
  <si>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</si>
  <si>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</si>
  <si>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</si>
  <si>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</si>
  <si>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</si>
  <si>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</si>
  <si>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</si>
  <si>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</si>
  <si>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</si>
  <si>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</si>
  <si>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</si>
  <si>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</si>
  <si>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</si>
  <si>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</si>
  <si>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</si>
  <si>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</si>
  <si>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</si>
  <si>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</si>
  <si>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</si>
  <si>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</si>
  <si>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</si>
  <si>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</si>
  <si>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</si>
  <si>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</si>
  <si>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</si>
  <si>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</si>
  <si>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</si>
  <si>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</si>
  <si>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</si>
  <si>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</si>
  <si>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</si>
  <si>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</si>
  <si>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</si>
  <si>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</si>
  <si>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</si>
  <si>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</si>
  <si>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</si>
  <si>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</si>
  <si>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</si>
  <si>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</si>
  <si>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</si>
  <si>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</si>
  <si>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</si>
  <si>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</si>
  <si>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</si>
  <si>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</si>
  <si>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</si>
  <si>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</si>
  <si>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</si>
  <si>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</si>
  <si>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</si>
  <si>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</si>
  <si>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</si>
  <si>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</si>
  <si>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</si>
  <si>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</si>
  <si>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</si>
  <si>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</si>
  <si>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</si>
  <si>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</si>
  <si>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</si>
  <si>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</si>
  <si>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</si>
  <si>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</si>
  <si>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</si>
  <si>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</si>
  <si>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</si>
  <si>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</si>
  <si>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</si>
  <si>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</si>
  <si>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</si>
  <si>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</si>
  <si>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</si>
  <si>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</si>
  <si>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</si>
  <si>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</si>
  <si>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</si>
  <si>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</si>
  <si>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</si>
  <si>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</si>
  <si>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</si>
  <si>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</si>
  <si>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</si>
  <si>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</si>
  <si>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</si>
  <si>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</si>
  <si>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</si>
  <si>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</si>
  <si>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</si>
  <si>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</si>
  <si>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</si>
  <si>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</si>
  <si>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</si>
  <si>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</si>
  <si>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</si>
  <si>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</si>
  <si>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</si>
  <si>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</si>
  <si>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</si>
  <si>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</si>
  <si>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</si>
  <si>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</si>
  <si>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</si>
  <si>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</si>
  <si>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</si>
  <si>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</si>
  <si>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</si>
  <si>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</si>
  <si>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</si>
  <si>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</si>
  <si>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</si>
  <si>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</si>
  <si>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</si>
  <si>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</si>
  <si>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</si>
  <si>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</si>
  <si>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</si>
  <si>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</si>
  <si>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</si>
  <si>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</si>
  <si>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</si>
  <si>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</si>
  <si>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</si>
  <si>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</si>
  <si>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</si>
  <si>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</si>
  <si>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</si>
  <si>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</si>
  <si>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</si>
  <si>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</si>
  <si>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</si>
  <si>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</si>
  <si>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</si>
  <si>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</si>
  <si>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</si>
  <si>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</si>
  <si>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</si>
  <si>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</si>
  <si>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</si>
  <si>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</si>
  <si>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</si>
  <si>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</si>
  <si>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</si>
  <si>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</si>
  <si>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</si>
  <si>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</si>
  <si>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</si>
  <si>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</si>
  <si>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</si>
  <si>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</si>
  <si>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</si>
  <si>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</si>
  <si>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</si>
  <si>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</si>
  <si>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</si>
  <si>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</si>
  <si>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</si>
  <si>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</si>
  <si>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</si>
  <si>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</si>
  <si>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</si>
  <si>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</si>
  <si>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</si>
  <si>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</si>
  <si>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</si>
  <si>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</si>
  <si>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</si>
  <si>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</si>
  <si>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</si>
  <si>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</si>
  <si>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</si>
  <si>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</si>
  <si>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</si>
  <si>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</si>
  <si>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</si>
  <si>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</si>
  <si>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</si>
  <si>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</si>
  <si>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</si>
  <si>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</si>
  <si>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</si>
  <si>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</si>
  <si>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</si>
  <si>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</si>
  <si>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</si>
  <si>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</si>
  <si>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</si>
  <si>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</si>
  <si>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</si>
  <si>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</si>
  <si>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</si>
  <si>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</si>
  <si>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</si>
  <si>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</si>
  <si>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</si>
  <si>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</si>
  <si>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</si>
  <si>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</si>
  <si>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</si>
  <si>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</si>
  <si>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</si>
  <si>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</si>
  <si>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</si>
  <si>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</si>
  <si>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</si>
  <si>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</si>
  <si>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</si>
  <si>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</si>
  <si>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</si>
  <si>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</si>
  <si>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</si>
  <si>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</si>
  <si>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</si>
  <si>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</si>
  <si>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</si>
  <si>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</si>
  <si>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</si>
  <si>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</si>
  <si>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</si>
  <si>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</si>
  <si>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</si>
  <si>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</si>
  <si>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</si>
  <si>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</si>
  <si>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</si>
  <si>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</si>
  <si>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</si>
  <si>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</si>
  <si>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</si>
  <si>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</si>
  <si>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</si>
  <si>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</si>
  <si>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</si>
  <si>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</si>
  <si>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</si>
  <si>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</si>
  <si>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</si>
  <si>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</si>
  <si>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</si>
  <si>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</si>
  <si>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</si>
  <si>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</si>
  <si>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</si>
  <si>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</si>
  <si>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</si>
  <si>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</si>
  <si>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</si>
  <si>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</si>
  <si>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</si>
  <si>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</si>
  <si>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</si>
  <si>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</si>
  <si>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</si>
  <si>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</si>
  <si>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</si>
  <si>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</si>
  <si>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</si>
  <si>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</si>
  <si>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</si>
  <si>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</si>
  <si>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</si>
  <si>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</si>
  <si>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</si>
  <si>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</si>
  <si>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</si>
  <si>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</si>
  <si>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</si>
  <si>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</si>
  <si>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</si>
  <si>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</si>
  <si>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</si>
  <si>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</si>
  <si>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</si>
  <si>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</si>
  <si>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</si>
  <si>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</si>
  <si>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</si>
  <si>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</si>
  <si>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</si>
  <si>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</si>
  <si>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</si>
  <si>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</si>
  <si>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</si>
  <si>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</si>
  <si>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</si>
  <si>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</si>
  <si>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</si>
  <si>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</si>
  <si>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</si>
  <si>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</si>
  <si>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</si>
  <si>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</si>
  <si>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</si>
  <si>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</si>
  <si>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</si>
  <si>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</si>
  <si>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</si>
  <si>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</si>
  <si>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</si>
  <si>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</si>
  <si>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</si>
  <si>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</si>
  <si>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</si>
  <si>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</si>
  <si>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</si>
  <si>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</si>
  <si>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</si>
  <si>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</si>
  <si>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</si>
  <si>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</si>
  <si>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</si>
  <si>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</si>
  <si>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</si>
  <si>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</si>
  <si>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</si>
  <si>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</si>
  <si>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</si>
  <si>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</si>
  <si>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</si>
  <si>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</si>
  <si>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</si>
  <si>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</si>
  <si>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</si>
  <si>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</si>
  <si>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</si>
  <si>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</si>
  <si>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</si>
  <si>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</si>
  <si>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</si>
  <si>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</si>
  <si>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</si>
  <si>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</si>
  <si>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</si>
  <si>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</si>
  <si>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</si>
  <si>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</si>
  <si>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</si>
  <si>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</si>
  <si>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</si>
  <si>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</si>
  <si>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</si>
  <si>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</si>
  <si>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</si>
  <si>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</si>
  <si>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</si>
  <si>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</si>
  <si>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</si>
  <si>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</si>
  <si>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</si>
  <si>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</si>
  <si>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</si>
  <si>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</si>
  <si>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</si>
  <si>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</si>
  <si>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</si>
  <si>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</si>
  <si>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</si>
  <si>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</si>
  <si>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</si>
  <si>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</si>
  <si>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</si>
  <si>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</si>
  <si>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</si>
  <si>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</si>
  <si>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</si>
  <si>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</si>
  <si>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</si>
  <si>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</si>
  <si>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</si>
  <si>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</si>
  <si>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</si>
  <si>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</si>
  <si>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</si>
  <si>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</si>
  <si>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</si>
  <si>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</si>
  <si>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</si>
  <si>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</si>
  <si>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</si>
  <si>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</si>
  <si>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</si>
  <si>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</si>
  <si>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</si>
  <si>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</si>
  <si>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</si>
  <si>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</si>
  <si>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</si>
  <si>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</si>
  <si>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</si>
  <si>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</si>
  <si>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</si>
  <si>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</si>
  <si>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</si>
  <si>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</si>
  <si>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</si>
  <si>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</si>
  <si>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</si>
  <si>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</si>
  <si>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</si>
  <si>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</si>
  <si>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</si>
  <si>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</si>
  <si>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</si>
  <si>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</si>
  <si>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</si>
  <si>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</si>
  <si>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</si>
  <si>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</si>
  <si>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</si>
  <si>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</si>
  <si>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</si>
  <si>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</si>
  <si>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</si>
  <si>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</si>
  <si>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</si>
  <si>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</si>
  <si>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</si>
  <si>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</si>
  <si>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</si>
  <si>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</si>
  <si>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</si>
  <si>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</si>
  <si>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</si>
  <si>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</si>
  <si>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</si>
  <si>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</si>
  <si>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</si>
  <si>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</si>
  <si>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</si>
  <si>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</si>
  <si>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</si>
  <si>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</si>
  <si>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</si>
  <si>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</si>
  <si>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</si>
  <si>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</si>
  <si>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</si>
  <si>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</si>
  <si>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</si>
  <si>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</si>
  <si>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</si>
  <si>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</si>
  <si>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</si>
  <si>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</si>
  <si>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</si>
  <si>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</si>
  <si>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</si>
  <si>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</si>
  <si>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</si>
  <si>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</si>
  <si>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</si>
  <si>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</si>
  <si>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</si>
  <si>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</si>
  <si>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</si>
  <si>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</si>
  <si>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</si>
  <si>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</si>
  <si>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</si>
  <si>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</si>
  <si>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</si>
  <si>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</si>
  <si>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</si>
  <si>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</si>
  <si>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</si>
  <si>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</si>
  <si>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</si>
  <si>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</si>
  <si>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</si>
  <si>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</si>
  <si>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</si>
  <si>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</si>
  <si>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</si>
  <si>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</si>
  <si>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</si>
  <si>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</si>
  <si>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</si>
  <si>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</si>
  <si>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</si>
  <si>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</si>
  <si>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</si>
  <si>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</si>
  <si>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</si>
  <si>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</si>
  <si>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</si>
  <si>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</si>
  <si>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</si>
  <si>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</si>
  <si>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</si>
  <si>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</si>
  <si>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</si>
  <si>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</si>
  <si>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</si>
  <si>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</si>
  <si>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</si>
  <si>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</si>
  <si>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</si>
  <si>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</si>
  <si>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</si>
  <si>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</si>
  <si>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</si>
  <si>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</si>
  <si>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</si>
  <si>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</si>
  <si>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</si>
  <si>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</si>
  <si>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</si>
  <si>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</si>
  <si>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</si>
  <si>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</si>
  <si>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</si>
  <si>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</si>
  <si>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</si>
  <si>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</si>
  <si>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</si>
  <si>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</si>
  <si>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</si>
  <si>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</si>
  <si>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</si>
  <si>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</si>
  <si>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</si>
  <si>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</si>
  <si>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</si>
  <si>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</si>
  <si>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</si>
  <si>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</si>
  <si>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</si>
  <si>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</si>
  <si>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</si>
  <si>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</si>
  <si>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</si>
  <si>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</si>
  <si>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</si>
  <si>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</si>
  <si>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</si>
  <si>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</si>
  <si>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</si>
  <si>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</si>
  <si>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</si>
  <si>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</si>
  <si>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</si>
  <si>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</si>
  <si>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</si>
  <si>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</si>
  <si>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</si>
  <si>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</si>
  <si>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</si>
  <si>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</si>
  <si>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</si>
  <si>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</si>
  <si>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</si>
  <si>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</si>
  <si>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</si>
  <si>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</si>
  <si>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</si>
  <si>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</si>
  <si>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</si>
  <si>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</si>
  <si>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</si>
  <si>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</si>
  <si>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</si>
  <si>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</si>
  <si>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</si>
  <si>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</si>
  <si>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</si>
  <si>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</si>
  <si>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</si>
  <si>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</si>
  <si>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</si>
  <si>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</si>
  <si>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</si>
  <si>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</si>
  <si>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</si>
  <si>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</si>
  <si>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</si>
  <si>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</si>
  <si>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</si>
  <si>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</si>
  <si>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</si>
  <si>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</si>
  <si>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</si>
  <si>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</si>
  <si>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</si>
  <si>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</si>
  <si>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</si>
  <si>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</si>
  <si>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</si>
  <si>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</si>
  <si>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</si>
  <si>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</si>
  <si>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</si>
  <si>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</si>
  <si>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</si>
  <si>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</si>
  <si>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</si>
  <si>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</si>
  <si>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</si>
  <si>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</si>
  <si>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</si>
  <si>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</si>
  <si>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</si>
  <si>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</si>
  <si>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</si>
  <si>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</si>
  <si>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</si>
  <si>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</si>
  <si>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</si>
  <si>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</si>
  <si>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</si>
  <si>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</si>
  <si>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</si>
  <si>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</si>
  <si>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</si>
  <si>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</si>
  <si>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</si>
  <si>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</si>
  <si>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</si>
  <si>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</si>
  <si>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</si>
  <si>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</si>
  <si>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</si>
  <si>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</si>
  <si>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</si>
  <si>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</si>
  <si>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</si>
  <si>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</si>
  <si>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</si>
  <si>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</si>
  <si>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</si>
  <si>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</si>
  <si>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</si>
  <si>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</si>
  <si>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</si>
  <si>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</si>
  <si>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</si>
  <si>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</si>
  <si>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</si>
  <si>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</si>
  <si>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</si>
  <si>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</si>
  <si>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</si>
  <si>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</si>
  <si>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</si>
  <si>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</si>
  <si>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</si>
  <si>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</si>
  <si>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</si>
  <si>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</si>
  <si>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</si>
  <si>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</si>
  <si>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</si>
  <si>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</si>
  <si>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</si>
  <si>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</si>
  <si>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</si>
  <si>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</si>
  <si>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</si>
  <si>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</si>
  <si>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</si>
  <si>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</si>
  <si>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</si>
  <si>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</si>
  <si>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</si>
  <si>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</si>
  <si>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</si>
  <si>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</si>
  <si>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</si>
  <si>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</si>
  <si>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</si>
  <si>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</si>
  <si>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</si>
  <si>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</si>
  <si>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</si>
  <si>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</si>
  <si>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</si>
  <si>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</si>
  <si>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</si>
  <si>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</si>
  <si>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</si>
  <si>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</si>
  <si>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</si>
  <si>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</si>
  <si>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</si>
  <si>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</si>
  <si>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</si>
  <si>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</si>
  <si>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</si>
  <si>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</si>
  <si>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</si>
  <si>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</si>
  <si>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</si>
  <si>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</si>
  <si>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</si>
  <si>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</si>
  <si>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</si>
  <si>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</si>
  <si>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</si>
  <si>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</si>
  <si>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</si>
  <si>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</si>
  <si>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</si>
  <si>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</si>
  <si>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</si>
  <si>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</si>
  <si>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</si>
  <si>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</si>
  <si>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</si>
  <si>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</si>
  <si>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</si>
  <si>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</si>
  <si>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</si>
  <si>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</si>
  <si>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</si>
  <si>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</si>
  <si>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</si>
  <si>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</si>
  <si>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</si>
  <si>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</si>
  <si>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</si>
  <si>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</si>
  <si>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</si>
  <si>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</si>
  <si>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</si>
  <si>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</si>
  <si>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</si>
  <si>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</si>
  <si>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</si>
  <si>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</si>
  <si>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</si>
  <si>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</si>
  <si>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</si>
  <si>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</si>
  <si>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</si>
  <si>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</si>
  <si>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</si>
  <si>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</si>
  <si>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</si>
  <si>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</si>
  <si>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</si>
  <si>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</si>
  <si>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</si>
  <si>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</si>
  <si>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</si>
  <si>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</si>
  <si>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</si>
  <si>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</si>
  <si>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</si>
  <si>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</si>
  <si>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</si>
  <si>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</si>
  <si>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</si>
  <si>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</si>
  <si>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</si>
  <si>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</si>
  <si>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</si>
  <si>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</si>
  <si>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</si>
  <si>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</si>
  <si>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</si>
  <si>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</si>
  <si>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</si>
  <si>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</si>
  <si>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</si>
  <si>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</si>
  <si>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</si>
  <si>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</si>
  <si>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</si>
  <si>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</si>
  <si>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</si>
  <si>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</si>
  <si>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</si>
  <si>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</si>
  <si>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</si>
  <si>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</si>
  <si>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</si>
  <si>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</si>
  <si>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</si>
  <si>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</si>
  <si>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</si>
  <si>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</si>
  <si>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</si>
  <si>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</si>
  <si>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</si>
  <si>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</si>
  <si>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</si>
  <si>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</si>
  <si>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</si>
  <si>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</si>
  <si>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</si>
  <si>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</si>
  <si>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</si>
  <si>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</si>
  <si>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</si>
  <si>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</si>
  <si>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</si>
  <si>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</si>
  <si>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</si>
  <si>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</si>
  <si>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</si>
  <si>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</si>
  <si>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</si>
  <si>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</si>
  <si>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</si>
  <si>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</si>
  <si>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</si>
  <si>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</si>
  <si>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</si>
  <si>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</si>
  <si>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</si>
  <si>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</si>
  <si>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</si>
  <si>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</si>
  <si>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</si>
  <si>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</si>
  <si>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</si>
  <si>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</si>
  <si>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</si>
  <si>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</si>
  <si>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</si>
  <si>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</si>
  <si>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</si>
  <si>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</si>
  <si>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</si>
  <si>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</si>
  <si>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</si>
  <si>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</si>
  <si>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</si>
  <si>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</si>
  <si>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</si>
  <si>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</si>
  <si>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</si>
  <si>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</si>
  <si>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</si>
  <si>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</si>
  <si>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</si>
  <si>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</si>
  <si>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</si>
  <si>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</si>
  <si>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</si>
  <si>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</si>
  <si>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</si>
  <si>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</si>
  <si>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</si>
  <si>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</si>
  <si>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</si>
  <si>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</si>
  <si>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</si>
  <si>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</si>
  <si>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</si>
  <si>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</si>
  <si>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</si>
  <si>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</si>
  <si>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</si>
  <si>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</si>
  <si>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</si>
  <si>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</si>
  <si>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</si>
  <si>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</si>
  <si>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</si>
  <si>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</si>
  <si>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</si>
  <si>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</si>
  <si>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</si>
  <si>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</si>
  <si>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</si>
  <si>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</si>
  <si>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</si>
  <si>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</si>
  <si>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</si>
  <si>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</si>
  <si>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</si>
  <si>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</si>
  <si>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</si>
  <si>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</si>
  <si>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</si>
  <si>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</si>
  <si>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</si>
  <si>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</si>
  <si>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</si>
  <si>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</si>
  <si>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</si>
  <si>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</si>
  <si>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</si>
  <si>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</si>
  <si>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</si>
  <si>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</si>
  <si>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</si>
  <si>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</si>
  <si>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</si>
  <si>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</si>
  <si>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</si>
  <si>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</si>
  <si>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</si>
  <si>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</si>
  <si>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</si>
  <si>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</si>
  <si>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</si>
  <si>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</si>
  <si>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</si>
  <si>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</si>
  <si>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</si>
  <si>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</si>
  <si>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</si>
  <si>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</si>
  <si>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</si>
  <si>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</si>
  <si>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</si>
  <si>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</si>
  <si>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</si>
  <si>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</si>
  <si>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</si>
  <si>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</si>
  <si>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</si>
  <si>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</si>
  <si>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</si>
  <si>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</si>
  <si>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</si>
  <si>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</si>
  <si>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</si>
  <si>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</si>
  <si>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</si>
  <si>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</si>
  <si>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</si>
  <si>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</si>
  <si>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</si>
  <si>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</si>
  <si>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</si>
  <si>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</si>
  <si>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</si>
  <si>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</si>
  <si>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</si>
  <si>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</si>
  <si>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</si>
  <si>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</si>
  <si>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</si>
  <si>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</si>
  <si>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</si>
  <si>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</si>
  <si>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</si>
  <si>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</si>
  <si>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</si>
  <si>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</si>
  <si>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</si>
  <si>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</si>
  <si>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</si>
  <si>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</si>
  <si>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</si>
  <si>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</si>
  <si>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</si>
  <si>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</si>
  <si>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</si>
  <si>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</si>
  <si>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</si>
  <si>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</si>
  <si>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</si>
  <si>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</si>
  <si>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</si>
  <si>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</si>
  <si>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</si>
  <si>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</si>
  <si>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</si>
  <si>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</si>
  <si>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</si>
  <si>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</si>
  <si>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</si>
  <si>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</si>
  <si>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</si>
  <si>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</si>
  <si>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</si>
  <si>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</si>
  <si>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</si>
  <si>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</si>
  <si>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</si>
  <si>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</si>
  <si>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</si>
  <si>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</si>
  <si>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</si>
  <si>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</si>
  <si>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</si>
  <si>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</si>
  <si>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</si>
  <si>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</si>
  <si>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</si>
  <si>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</si>
  <si>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</si>
  <si>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</si>
  <si>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</si>
  <si>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</si>
  <si>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</si>
  <si>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</si>
  <si>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</si>
  <si>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</si>
  <si>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</si>
  <si>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</si>
  <si>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</si>
  <si>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</si>
  <si>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</si>
  <si>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</si>
  <si>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</si>
  <si>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</si>
  <si>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</si>
  <si>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</si>
  <si>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</si>
  <si>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</si>
  <si>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</si>
  <si>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</si>
  <si>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</si>
  <si>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</si>
  <si>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</si>
  <si>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</si>
  <si>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</si>
  <si>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</si>
  <si>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</si>
  <si>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</si>
  <si>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</si>
  <si>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</si>
  <si>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</si>
  <si>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</si>
  <si>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</si>
  <si>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</si>
  <si>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</si>
  <si>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</si>
  <si>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</si>
  <si>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</si>
  <si>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</si>
  <si>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</si>
  <si>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</si>
  <si>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</si>
  <si>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</si>
  <si>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</si>
  <si>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</si>
  <si>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</si>
  <si>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</si>
  <si>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</si>
  <si>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</si>
  <si>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</si>
  <si>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</si>
  <si>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</si>
  <si>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</si>
  <si>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</si>
  <si>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</si>
  <si>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</si>
  <si>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</si>
  <si>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</si>
  <si>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</si>
  <si>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</si>
  <si>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</si>
  <si>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</si>
  <si>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</si>
  <si>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</si>
  <si>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</si>
  <si>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</si>
  <si>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</si>
  <si>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</si>
  <si>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</si>
  <si>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</si>
  <si>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</si>
  <si>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</si>
  <si>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</si>
  <si>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</si>
  <si>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</si>
  <si>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</si>
  <si>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</si>
  <si>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</si>
  <si>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</si>
  <si>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</si>
  <si>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</si>
  <si>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</si>
  <si>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</si>
  <si>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</si>
  <si>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</si>
  <si>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</si>
  <si>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</si>
  <si>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</si>
  <si>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</si>
  <si>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</si>
  <si>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</si>
  <si>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</si>
  <si>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</si>
  <si>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</si>
  <si>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</si>
  <si>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</si>
  <si>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</si>
  <si>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</si>
  <si>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</si>
  <si>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</si>
  <si>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</si>
  <si>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</si>
  <si>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</si>
  <si>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</si>
  <si>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</si>
  <si>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</si>
  <si>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</si>
  <si>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</si>
  <si>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</si>
  <si>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</si>
  <si>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</si>
  <si>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</si>
  <si>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</si>
  <si>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</si>
  <si>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</si>
  <si>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</si>
  <si>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</si>
  <si>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</si>
  <si>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</si>
  <si>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</si>
  <si>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</si>
  <si>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</si>
  <si>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</si>
  <si>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</si>
  <si>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</si>
  <si>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</si>
  <si>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</si>
  <si>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</si>
  <si>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</si>
  <si>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</si>
  <si>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</si>
  <si>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</si>
  <si>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</si>
  <si>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</si>
  <si>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</si>
  <si>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</si>
  <si>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</si>
  <si>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</si>
  <si>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</si>
  <si>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</si>
  <si>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</si>
  <si>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</si>
  <si>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</si>
  <si>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</si>
  <si>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</si>
  <si>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</si>
  <si>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</si>
  <si>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</si>
  <si>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</si>
  <si>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</si>
  <si>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</si>
  <si>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</si>
  <si>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</si>
  <si>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</si>
  <si>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</si>
  <si>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</si>
  <si>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</si>
  <si>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</si>
  <si>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</si>
  <si>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</si>
  <si>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</si>
  <si>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</si>
  <si>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</si>
  <si>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</si>
  <si>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</si>
  <si>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</si>
  <si>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</si>
  <si>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</si>
  <si>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</si>
  <si>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</si>
  <si>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</si>
  <si>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</si>
  <si>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</si>
  <si>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</si>
  <si>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</si>
  <si>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</si>
  <si>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</si>
  <si>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</si>
  <si>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</si>
  <si>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</si>
  <si>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</si>
  <si>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</si>
  <si>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</si>
  <si>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</si>
  <si>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</si>
  <si>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</si>
  <si>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</si>
  <si>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</si>
  <si>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</si>
  <si>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</si>
  <si>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</si>
  <si>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</si>
  <si>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</si>
  <si>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</si>
  <si>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</si>
  <si>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</si>
  <si>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</si>
  <si>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</si>
  <si>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</si>
  <si>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</si>
  <si>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</si>
  <si>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</si>
  <si>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</si>
  <si>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</si>
  <si>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</si>
  <si>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</si>
  <si>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</si>
  <si>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</si>
  <si>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</si>
  <si>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</si>
  <si>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</si>
  <si>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</si>
  <si>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</si>
  <si>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</si>
  <si>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</si>
  <si>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</si>
  <si>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</si>
  <si>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</si>
  <si>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</si>
  <si>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</si>
  <si>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</si>
  <si>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</si>
  <si>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</si>
  <si>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</si>
  <si>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</si>
  <si>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</si>
  <si>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</si>
  <si>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</si>
  <si>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</si>
  <si>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</si>
  <si>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</si>
  <si>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</si>
  <si>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</si>
  <si>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</si>
  <si>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</si>
  <si>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</si>
  <si>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</si>
  <si>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</si>
  <si>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</si>
  <si>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</si>
  <si>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</si>
  <si>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</si>
  <si>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</si>
  <si>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</si>
  <si>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</si>
  <si>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</si>
  <si>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</si>
  <si>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</si>
  <si>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</si>
  <si>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</si>
  <si>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</si>
  <si>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</si>
  <si>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</si>
  <si>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</si>
  <si>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</si>
  <si>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</si>
  <si>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</si>
  <si>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</si>
  <si>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</si>
  <si>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</si>
  <si>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</si>
  <si>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</si>
  <si>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</si>
  <si>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</si>
  <si>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</si>
  <si>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</si>
  <si>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</si>
  <si>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</si>
  <si>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</si>
  <si>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</si>
  <si>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</si>
  <si>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</si>
  <si>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</si>
  <si>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</si>
  <si>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</si>
  <si>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</si>
  <si>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</si>
  <si>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</si>
  <si>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</si>
  <si>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</si>
  <si>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</si>
  <si>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</si>
  <si>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</si>
  <si>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</si>
  <si>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</si>
  <si>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</si>
  <si>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</si>
  <si>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</si>
  <si>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</si>
  <si>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</si>
  <si>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</si>
  <si>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</si>
  <si>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</si>
  <si>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</si>
  <si>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</si>
  <si>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</si>
  <si>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</si>
  <si>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</si>
  <si>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</si>
  <si>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</si>
  <si>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</si>
  <si>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</si>
  <si>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</si>
  <si>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</si>
  <si>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</si>
  <si>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</si>
  <si>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</si>
  <si>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</si>
  <si>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</si>
  <si>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</si>
  <si>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</si>
  <si>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</si>
  <si>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</si>
  <si>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</si>
  <si>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</si>
  <si>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</si>
  <si>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</si>
  <si>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</si>
  <si>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</si>
  <si>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</si>
  <si>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</si>
  <si>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</si>
  <si>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</si>
  <si>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</si>
  <si>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</si>
  <si>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</si>
  <si>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</si>
  <si>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</si>
  <si>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</si>
  <si>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</si>
  <si>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</si>
  <si>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</si>
  <si>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</si>
  <si>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</si>
  <si>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</si>
  <si>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</si>
  <si>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</si>
  <si>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</si>
  <si>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</si>
  <si>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</si>
  <si>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</si>
  <si>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</si>
  <si>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</si>
  <si>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</si>
  <si>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</si>
  <si>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</si>
  <si>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</si>
  <si>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</si>
  <si>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</si>
  <si>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</si>
  <si>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</si>
  <si>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</si>
  <si>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</si>
  <si>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</si>
  <si>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</si>
  <si>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</si>
  <si>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</si>
  <si>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</si>
  <si>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</si>
  <si>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</si>
  <si>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</si>
  <si>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</si>
  <si>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</si>
  <si>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</si>
  <si>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</si>
  <si>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</si>
  <si>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</si>
  <si>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</si>
  <si>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</si>
  <si>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</si>
  <si>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</si>
  <si>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</si>
  <si>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</si>
  <si>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</si>
  <si>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</si>
  <si>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</si>
  <si>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</si>
  <si>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</si>
  <si>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</si>
  <si>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</si>
  <si>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</si>
  <si>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</si>
  <si>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</si>
  <si>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</si>
  <si>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</si>
  <si>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</si>
  <si>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</si>
  <si>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</si>
  <si>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</si>
  <si>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</si>
  <si>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</si>
  <si>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</si>
  <si>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</si>
  <si>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</si>
  <si>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</si>
  <si>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</si>
  <si>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</si>
  <si>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</si>
  <si>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</si>
  <si>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</si>
  <si>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</si>
  <si>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</si>
  <si>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</si>
  <si>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</si>
  <si>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</si>
  <si>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</si>
  <si>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</si>
  <si>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</si>
  <si>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</si>
  <si>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</si>
  <si>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</si>
  <si>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</si>
  <si>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</si>
  <si>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</si>
  <si>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</si>
  <si>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</si>
  <si>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</si>
  <si>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</si>
  <si>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</si>
  <si>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</si>
  <si>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</si>
  <si>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</si>
  <si>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</si>
  <si>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</si>
  <si>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</si>
  <si>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</si>
  <si>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</si>
  <si>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</si>
  <si>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</si>
  <si>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</si>
  <si>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</si>
  <si>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</si>
  <si>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</si>
  <si>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</si>
  <si>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</si>
  <si>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</si>
  <si>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</si>
  <si>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</si>
  <si>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</si>
  <si>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</si>
  <si>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</si>
  <si>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</si>
  <si>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</si>
  <si>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</si>
  <si>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</si>
  <si>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</si>
  <si>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</si>
  <si>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</si>
  <si>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</si>
  <si>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</si>
  <si>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</si>
  <si>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</si>
  <si>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</si>
  <si>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</si>
  <si>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</si>
  <si>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</si>
  <si>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</si>
  <si>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</si>
  <si>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</si>
  <si>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</si>
  <si>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</si>
  <si>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</si>
  <si>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</si>
  <si>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</si>
  <si>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</si>
  <si>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</si>
  <si>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</si>
  <si>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</si>
  <si>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</si>
  <si>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</si>
  <si>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</si>
  <si>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</si>
  <si>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</si>
  <si>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</si>
  <si>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</si>
  <si>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</si>
  <si>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</si>
  <si>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</si>
  <si>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</si>
  <si>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</si>
  <si>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</si>
  <si>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</si>
  <si>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</si>
  <si>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</si>
  <si>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</si>
  <si>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</si>
  <si>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</si>
  <si>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</si>
  <si>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</si>
  <si>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</si>
  <si>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</si>
  <si>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</si>
  <si>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</si>
  <si>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</si>
  <si>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</si>
  <si>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</si>
  <si>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</si>
  <si>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</si>
  <si>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</si>
  <si>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</si>
  <si>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</si>
  <si>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</si>
  <si>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</si>
  <si>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</si>
  <si>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</si>
  <si>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</si>
  <si>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</si>
  <si>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</si>
  <si>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</si>
  <si>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</si>
  <si>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</si>
  <si>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</si>
  <si>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</si>
  <si>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</si>
  <si>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</si>
  <si>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</si>
  <si>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</si>
  <si>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</si>
  <si>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</si>
  <si>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</si>
  <si>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</si>
  <si>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</si>
  <si>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</si>
  <si>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</si>
  <si>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</si>
  <si>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</si>
  <si>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</si>
  <si>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</si>
  <si>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</si>
  <si>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</si>
  <si>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</si>
  <si>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</si>
  <si>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</si>
  <si>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</si>
  <si>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</si>
  <si>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</si>
  <si>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</si>
  <si>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</si>
  <si>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</si>
  <si>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</si>
  <si>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</si>
  <si>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</si>
  <si>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</si>
  <si>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</si>
  <si>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</si>
  <si>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</si>
  <si>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</si>
  <si>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</si>
  <si>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</si>
  <si>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</si>
  <si>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</si>
  <si>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</si>
  <si>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</si>
  <si>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</si>
  <si>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</si>
  <si>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</si>
  <si>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</si>
  <si>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</si>
  <si>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</si>
  <si>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</si>
  <si>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</si>
  <si>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</si>
  <si>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</si>
  <si>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</si>
  <si>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</si>
  <si>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</si>
  <si>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</si>
  <si>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</si>
  <si>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</si>
  <si>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</si>
  <si>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</si>
  <si>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</si>
  <si>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</si>
  <si>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</si>
  <si>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</si>
  <si>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</si>
  <si>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</si>
  <si>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</si>
  <si>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</si>
  <si>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</si>
  <si>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</si>
  <si>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</si>
  <si>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</si>
  <si>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</si>
  <si>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</si>
  <si>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</si>
  <si>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</si>
  <si>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</si>
  <si>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</si>
  <si>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</si>
  <si>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</si>
  <si>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</si>
  <si>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</si>
  <si>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</si>
  <si>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</si>
  <si>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</si>
  <si>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</si>
  <si>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</si>
  <si>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</si>
  <si>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</si>
  <si>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</si>
  <si>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</si>
  <si>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</si>
  <si>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</si>
  <si>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</si>
  <si>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</si>
  <si>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</si>
  <si>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</si>
  <si>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</si>
  <si>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</si>
  <si>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</si>
  <si>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</si>
  <si>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</si>
  <si>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</si>
  <si>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</si>
  <si>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</si>
  <si>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</si>
  <si>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</si>
  <si>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</si>
  <si>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</si>
  <si>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</si>
  <si>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</si>
  <si>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</si>
  <si>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</si>
  <si>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</si>
  <si>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</si>
  <si>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</si>
  <si>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</si>
  <si>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</si>
  <si>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</si>
  <si>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</si>
  <si>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</si>
  <si>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</si>
  <si>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</si>
  <si>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</si>
  <si>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</si>
  <si>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</si>
  <si>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</si>
  <si>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</si>
  <si>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</si>
  <si>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</si>
  <si>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</si>
  <si>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</si>
  <si>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</si>
  <si>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</si>
  <si>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</si>
  <si>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</si>
  <si>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</si>
  <si>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</si>
  <si>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</si>
  <si>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</si>
  <si>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</si>
  <si>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</si>
  <si>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</si>
  <si>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</si>
  <si>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</si>
  <si>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</si>
  <si>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</si>
  <si>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</si>
  <si>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</si>
  <si>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</si>
  <si>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</si>
  <si>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</si>
  <si>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</si>
  <si>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</si>
  <si>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</si>
  <si>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</si>
  <si>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</si>
  <si>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</si>
  <si>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</si>
  <si>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</si>
  <si>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</si>
  <si>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</si>
  <si>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</si>
  <si>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</si>
  <si>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</si>
  <si>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</si>
  <si>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</si>
  <si>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</si>
  <si>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</si>
  <si>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</si>
  <si>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</si>
  <si>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</si>
  <si>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</si>
  <si>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</si>
  <si>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</si>
  <si>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</si>
  <si>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</si>
  <si>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</si>
  <si>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</si>
  <si>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</si>
  <si>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</si>
  <si>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</si>
  <si>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</si>
  <si>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</si>
  <si>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</si>
  <si>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</si>
  <si>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</si>
  <si>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</si>
  <si>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</si>
  <si>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</si>
  <si>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</si>
  <si>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</si>
  <si>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</si>
  <si>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</si>
  <si>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</si>
  <si>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</si>
  <si>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</si>
  <si>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</si>
  <si>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</si>
  <si>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</si>
  <si>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</si>
  <si>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</si>
  <si>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</si>
  <si>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</si>
  <si>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</si>
  <si>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</si>
  <si>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</si>
  <si>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</si>
  <si>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</si>
  <si>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</si>
  <si>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</si>
  <si>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</si>
  <si>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</si>
  <si>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</si>
  <si>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</si>
  <si>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</si>
  <si>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</si>
  <si>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</si>
  <si>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</si>
  <si>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</si>
  <si>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</si>
  <si>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</si>
  <si>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</si>
  <si>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</si>
  <si>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</si>
  <si>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</si>
  <si>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</si>
  <si>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</si>
  <si>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</si>
  <si>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</si>
  <si>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</si>
  <si>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</si>
  <si>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</si>
  <si>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</si>
  <si>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</si>
  <si>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</si>
  <si>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</si>
  <si>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</si>
  <si>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</si>
  <si>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</si>
  <si>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</si>
  <si>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</si>
  <si>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</si>
  <si>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</si>
  <si>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</si>
  <si>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</si>
  <si>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</si>
  <si>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</si>
  <si>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</si>
  <si>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</si>
  <si>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</si>
  <si>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</si>
  <si>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</si>
  <si>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</si>
  <si>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</si>
  <si>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</si>
  <si>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</si>
  <si>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</si>
  <si>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</si>
  <si>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</si>
  <si>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</si>
  <si>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</si>
  <si>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</si>
  <si>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</si>
  <si>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</si>
  <si>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</si>
  <si>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</si>
  <si>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</si>
  <si>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</si>
  <si>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</si>
  <si>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</si>
  <si>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</si>
  <si>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</si>
  <si>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</si>
  <si>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</si>
  <si>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</si>
  <si>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</si>
  <si>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</si>
  <si>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</si>
  <si>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</si>
  <si>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</si>
  <si>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</si>
  <si>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</si>
  <si>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</si>
  <si>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</si>
  <si>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</si>
  <si>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</si>
  <si>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</si>
  <si>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</si>
  <si>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</si>
  <si>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</si>
  <si>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</si>
  <si>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</si>
  <si>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</si>
  <si>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</si>
  <si>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</si>
  <si>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</si>
  <si>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</si>
  <si>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</si>
  <si>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</si>
  <si>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</si>
  <si>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</si>
  <si>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</si>
  <si>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</si>
  <si>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</si>
  <si>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</si>
  <si>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</si>
  <si>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</si>
  <si>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</si>
  <si>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</si>
  <si>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</si>
  <si>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</si>
  <si>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</si>
  <si>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</si>
  <si>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</si>
  <si>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</si>
  <si>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</si>
  <si>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</si>
  <si>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</si>
  <si>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</si>
  <si>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</si>
  <si>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</si>
  <si>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</si>
  <si>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</si>
  <si>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</si>
  <si>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</si>
  <si>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</si>
  <si>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</si>
  <si>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</si>
  <si>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</si>
  <si>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</si>
  <si>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</si>
  <si>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</si>
  <si>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</si>
  <si>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</si>
  <si>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</si>
  <si>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</si>
  <si>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</si>
  <si>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</si>
  <si>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</si>
  <si>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</si>
  <si>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</si>
  <si>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</si>
  <si>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</si>
  <si>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</si>
  <si>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</si>
  <si>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</si>
  <si>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</si>
  <si>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</si>
  <si>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</si>
  <si>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</si>
  <si>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</si>
  <si>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</si>
  <si>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</si>
  <si>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</si>
  <si>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</si>
  <si>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</si>
  <si>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</si>
  <si>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</si>
  <si>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</si>
  <si>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</si>
  <si>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</si>
  <si>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</si>
  <si>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</si>
  <si>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</si>
  <si>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</si>
  <si>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</si>
  <si>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</si>
  <si>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</si>
  <si>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</si>
  <si>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</si>
  <si>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</si>
  <si>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</si>
  <si>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</si>
  <si>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</si>
  <si>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</si>
  <si>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</si>
  <si>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</si>
  <si>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</si>
  <si>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</si>
  <si>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</si>
  <si>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</si>
  <si>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</si>
  <si>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</si>
  <si>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</si>
  <si>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</si>
  <si>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</si>
  <si>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</si>
  <si>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</si>
  <si>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</si>
  <si>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</si>
  <si>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</si>
  <si>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</si>
  <si>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</si>
  <si>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</si>
  <si>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</si>
  <si>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</si>
  <si>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</si>
  <si>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</si>
  <si>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</si>
  <si>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</si>
  <si>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</si>
  <si>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</si>
  <si>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</si>
  <si>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</si>
  <si>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</si>
  <si>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</si>
  <si>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</si>
  <si>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</si>
  <si>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</si>
  <si>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</si>
  <si>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</si>
  <si>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</si>
  <si>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</si>
  <si>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</si>
  <si>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</si>
  <si>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</si>
  <si>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</si>
  <si>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</si>
  <si>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</si>
  <si>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</si>
  <si>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</si>
  <si>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</si>
  <si>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</si>
  <si>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</si>
  <si>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</si>
  <si>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</si>
  <si>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</si>
  <si>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</si>
  <si>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</si>
  <si>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</si>
  <si>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</si>
  <si>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</si>
  <si>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</si>
  <si>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</si>
  <si>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</si>
  <si>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</si>
  <si>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</si>
  <si>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</si>
  <si>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</si>
  <si>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</si>
  <si>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</si>
  <si>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</si>
  <si>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</si>
  <si>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</si>
  <si>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</si>
  <si>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</si>
  <si>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</si>
  <si>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</si>
  <si>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</si>
  <si>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</si>
  <si>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</si>
  <si>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</si>
  <si>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</si>
  <si>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</si>
  <si>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</si>
  <si>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</si>
  <si>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</si>
  <si>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</si>
  <si>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</si>
  <si>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</si>
  <si>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</si>
  <si>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</si>
  <si>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</si>
  <si>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</si>
  <si>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</si>
  <si>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</si>
  <si>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</si>
  <si>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</si>
  <si>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</si>
  <si>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</si>
  <si>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</si>
  <si>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</si>
  <si>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</si>
  <si>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</si>
  <si>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</si>
  <si>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</si>
  <si>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</si>
  <si>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</si>
  <si>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</si>
  <si>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</si>
  <si>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</si>
  <si>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</si>
  <si>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</si>
  <si>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</si>
  <si>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</si>
  <si>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</si>
  <si>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</si>
  <si>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</si>
  <si>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</si>
  <si>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</si>
  <si>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</si>
  <si>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</si>
  <si>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</si>
  <si>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</si>
  <si>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</si>
  <si>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</si>
  <si>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</si>
  <si>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</si>
  <si>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</si>
  <si>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</si>
  <si>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</si>
  <si>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</si>
  <si>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</si>
  <si>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</si>
  <si>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</si>
  <si>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</si>
  <si>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</si>
  <si>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</si>
  <si>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</si>
  <si>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</si>
  <si>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</si>
  <si>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</si>
  <si>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</si>
  <si>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</si>
  <si>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</si>
  <si>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</si>
  <si>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</si>
  <si>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</si>
  <si>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</si>
  <si>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</si>
  <si>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</si>
  <si>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</si>
  <si>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</si>
  <si>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</si>
  <si>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</si>
  <si>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</si>
  <si>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</si>
  <si>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</si>
  <si>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</si>
  <si>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</si>
  <si>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</si>
  <si>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</si>
  <si>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</si>
  <si>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</si>
  <si>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</si>
  <si>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</si>
  <si>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</si>
  <si>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</si>
  <si>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</si>
  <si>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</si>
  <si>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</si>
  <si>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</si>
  <si>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</si>
  <si>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</si>
  <si>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</si>
  <si>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</si>
  <si>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</si>
  <si>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</si>
  <si>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</si>
  <si>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</si>
  <si>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</si>
  <si>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</si>
  <si>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</si>
  <si>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</si>
  <si>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</si>
  <si>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</si>
  <si>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</si>
  <si>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</si>
  <si>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</si>
  <si>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</si>
  <si>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</si>
  <si>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</si>
  <si>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</si>
  <si>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</si>
  <si>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</si>
  <si>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</si>
  <si>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</si>
  <si>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</si>
  <si>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</si>
  <si>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</si>
  <si>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</si>
  <si>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</si>
  <si>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</si>
  <si>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</si>
  <si>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</si>
  <si>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</si>
  <si>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</si>
  <si>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</si>
  <si>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</si>
  <si>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</si>
  <si>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</si>
  <si>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</si>
  <si>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</si>
  <si>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</si>
  <si>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</si>
  <si>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</si>
  <si>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</si>
  <si>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</si>
  <si>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</si>
  <si>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</si>
  <si>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</si>
  <si>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</si>
  <si>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</si>
  <si>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</si>
  <si>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</si>
  <si>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</si>
  <si>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</si>
  <si>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</si>
  <si>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</si>
  <si>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</si>
  <si>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</si>
  <si>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</si>
  <si>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</si>
  <si>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</si>
  <si>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</si>
  <si>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</si>
  <si>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</si>
  <si>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</si>
  <si>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</si>
  <si>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</si>
  <si>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</si>
  <si>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</si>
  <si>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</si>
  <si>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</si>
  <si>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</si>
  <si>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</si>
  <si>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</si>
  <si>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</si>
  <si>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</si>
  <si>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</si>
  <si>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</si>
  <si>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</si>
  <si>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</si>
  <si>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</si>
  <si>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</si>
  <si>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</si>
  <si>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</si>
  <si>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</si>
  <si>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</si>
  <si>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</si>
  <si>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</si>
  <si>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</si>
  <si>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</si>
  <si>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</si>
  <si>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</si>
  <si>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</si>
  <si>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</si>
  <si>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</si>
  <si>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</si>
  <si>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</si>
  <si>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</si>
  <si>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</si>
  <si>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</si>
  <si>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</si>
  <si>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</si>
  <si>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</si>
  <si>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</si>
  <si>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</si>
  <si>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</si>
  <si>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</si>
  <si>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</si>
  <si>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</si>
  <si>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</si>
  <si>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</si>
  <si>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</si>
  <si>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</si>
  <si>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</si>
  <si>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</si>
  <si>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</si>
  <si>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</si>
  <si>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</si>
  <si>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</si>
  <si>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</si>
  <si>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</si>
  <si>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</si>
  <si>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</si>
  <si>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</si>
  <si>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</si>
  <si>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</si>
  <si>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</si>
  <si>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</si>
  <si>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</si>
  <si>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</si>
  <si>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</si>
  <si>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</si>
  <si>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</si>
  <si>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</si>
  <si>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</si>
  <si>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</si>
  <si>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</si>
  <si>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</si>
  <si>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</si>
  <si>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</si>
  <si>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</si>
  <si>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</si>
  <si>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</si>
  <si>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</si>
  <si>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</si>
  <si>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</si>
  <si>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</si>
  <si>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</si>
  <si>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</si>
  <si>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</si>
  <si>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</si>
  <si>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</si>
  <si>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</si>
  <si>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</si>
  <si>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</si>
  <si>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</si>
  <si>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</si>
  <si>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</si>
  <si>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</si>
  <si>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</si>
  <si>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</si>
  <si>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</si>
  <si>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</si>
  <si>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</si>
  <si>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</si>
  <si>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</si>
  <si>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</si>
  <si>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</si>
  <si>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</si>
  <si>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</si>
  <si>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</si>
  <si>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</si>
  <si>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</si>
  <si>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</si>
  <si>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</si>
  <si>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</si>
  <si>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</si>
  <si>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</si>
  <si>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</si>
  <si>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</si>
  <si>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</si>
  <si>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</si>
  <si>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</si>
  <si>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</si>
  <si>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</si>
  <si>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</si>
  <si>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</si>
  <si>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</si>
  <si>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</si>
  <si>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</si>
  <si>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</si>
  <si>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</si>
  <si>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</si>
  <si>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</si>
  <si>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</si>
  <si>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</si>
  <si>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</si>
  <si>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</si>
  <si>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</si>
  <si>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</si>
  <si>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</si>
  <si>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</si>
  <si>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</si>
  <si>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</si>
  <si>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</si>
  <si>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</si>
  <si>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</si>
  <si>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</si>
  <si>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</si>
  <si>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</si>
  <si>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</si>
  <si>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</si>
  <si>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</si>
  <si>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</si>
  <si>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</si>
  <si>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</si>
  <si>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</si>
  <si>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</si>
  <si>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</si>
  <si>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</si>
  <si>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</si>
  <si>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</si>
  <si>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</si>
  <si>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</si>
  <si>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</si>
  <si>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</si>
  <si>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</si>
  <si>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</si>
  <si>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</si>
  <si>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</si>
  <si>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</si>
  <si>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</si>
  <si>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</si>
  <si>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</si>
  <si>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</si>
  <si>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</si>
  <si>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</si>
  <si>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</si>
  <si>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</si>
  <si>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</si>
  <si>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</si>
  <si>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</si>
  <si>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</si>
  <si>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</si>
  <si>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</si>
  <si>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</si>
  <si>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</si>
  <si>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</si>
  <si>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</si>
  <si>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</si>
  <si>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</si>
  <si>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</si>
  <si>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</si>
  <si>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</si>
  <si>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</si>
  <si>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</si>
  <si>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</si>
  <si>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</si>
  <si>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</si>
  <si>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</si>
  <si>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</si>
  <si>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</si>
  <si>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</si>
  <si>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</si>
  <si>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</si>
  <si>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</si>
  <si>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</si>
  <si>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</si>
  <si>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</si>
  <si>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</si>
  <si>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</si>
  <si>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</si>
  <si>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</si>
  <si>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</si>
  <si>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</si>
  <si>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</si>
  <si>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</si>
  <si>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</si>
  <si>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</si>
  <si>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</si>
  <si>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</si>
  <si>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</si>
  <si>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</si>
  <si>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</si>
  <si>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</si>
  <si>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</si>
  <si>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</si>
  <si>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</si>
  <si>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</si>
  <si>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</si>
  <si>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</si>
  <si>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</si>
  <si>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</si>
  <si>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</si>
  <si>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</si>
  <si>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</si>
  <si>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</si>
  <si>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</si>
  <si>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</si>
  <si>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</si>
  <si>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</si>
  <si>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</si>
  <si>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</si>
  <si>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</si>
  <si>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</si>
  <si>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</si>
  <si>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</si>
  <si>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</si>
  <si>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</si>
  <si>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</si>
  <si>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</si>
  <si>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</si>
  <si>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</si>
  <si>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</si>
  <si>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</si>
  <si>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</si>
  <si>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</si>
  <si>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</si>
  <si>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</si>
  <si>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</si>
  <si>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</si>
  <si>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</si>
  <si>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</si>
  <si>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</si>
  <si>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</si>
  <si>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</si>
  <si>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</si>
  <si>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</si>
  <si>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</si>
  <si>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</si>
  <si>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</si>
  <si>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</si>
  <si>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</si>
  <si>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</si>
  <si>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</si>
  <si>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</si>
  <si>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</si>
  <si>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</si>
  <si>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</si>
  <si>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</si>
  <si>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</si>
  <si>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</si>
  <si>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</si>
  <si>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</si>
  <si>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</si>
  <si>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</si>
  <si>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</si>
  <si>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</si>
  <si>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</si>
  <si>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</si>
  <si>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</si>
  <si>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</si>
  <si>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</si>
  <si>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</si>
  <si>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</si>
  <si>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</si>
  <si>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</si>
  <si>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</si>
  <si>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</si>
  <si>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</si>
  <si>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</si>
  <si>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</si>
  <si>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</si>
  <si>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</si>
  <si>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</si>
  <si>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</si>
  <si>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</si>
  <si>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</si>
  <si>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</si>
  <si>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</si>
  <si>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</si>
  <si>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</si>
  <si>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</si>
  <si>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</si>
  <si>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</si>
  <si>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</si>
  <si>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</si>
  <si>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</si>
  <si>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</si>
  <si>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</si>
  <si>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</si>
  <si>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</si>
  <si>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</si>
  <si>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</si>
  <si>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</si>
  <si>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</si>
  <si>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</si>
  <si>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</si>
  <si>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</si>
  <si>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</si>
  <si>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</si>
  <si>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</si>
  <si>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</si>
  <si>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</si>
  <si>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</si>
  <si>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</si>
  <si>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</si>
  <si>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</si>
  <si>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</si>
  <si>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</si>
  <si>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</si>
  <si>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</si>
  <si>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</si>
  <si>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</si>
  <si>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</si>
  <si>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</si>
  <si>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</si>
  <si>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</si>
  <si>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</si>
  <si>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</si>
  <si>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</si>
  <si>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</si>
  <si>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</si>
  <si>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</si>
  <si>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</si>
  <si>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</si>
  <si>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</si>
  <si>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</si>
  <si>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</si>
  <si>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</si>
  <si>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</si>
  <si>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</si>
  <si>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</si>
  <si>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</si>
  <si>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</si>
  <si>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</si>
  <si>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</si>
  <si>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</si>
  <si>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</si>
  <si>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</si>
  <si>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</si>
  <si>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</si>
  <si>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</si>
  <si>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</si>
  <si>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</si>
  <si>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</si>
  <si>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</si>
  <si>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</si>
  <si>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</si>
  <si>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</si>
  <si>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</si>
  <si>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</si>
  <si>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</si>
  <si>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</si>
  <si>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</si>
  <si>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</si>
  <si>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</si>
  <si>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</si>
  <si>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</si>
  <si>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</si>
  <si>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</si>
  <si>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</si>
  <si>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</si>
  <si>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</si>
  <si>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</si>
  <si>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</si>
  <si>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</si>
  <si>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</si>
  <si>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</si>
  <si>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</si>
  <si>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</si>
  <si>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</si>
  <si>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</si>
  <si>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</si>
  <si>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</si>
  <si>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</si>
  <si>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</si>
  <si>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</si>
  <si>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</si>
  <si>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</si>
  <si>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</si>
  <si>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</si>
  <si>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</si>
  <si>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</si>
  <si>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</si>
  <si>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</si>
  <si>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</si>
  <si>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</si>
  <si>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</si>
  <si>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</si>
  <si>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</si>
  <si>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</si>
  <si>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</si>
  <si>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</si>
  <si>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</si>
  <si>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</si>
  <si>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</si>
  <si>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</si>
  <si>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</si>
  <si>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</si>
  <si>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</si>
  <si>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</si>
  <si>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</si>
  <si>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</si>
  <si>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</si>
  <si>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</si>
  <si>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</si>
  <si>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</si>
  <si>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</si>
  <si>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</si>
  <si>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</si>
  <si>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</si>
  <si>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</si>
  <si>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</si>
  <si>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</si>
  <si>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</si>
  <si>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</si>
  <si>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</si>
  <si>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</si>
  <si>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</si>
  <si>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</si>
  <si>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</si>
  <si>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</si>
  <si>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</si>
  <si>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</si>
  <si>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</si>
  <si>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</si>
  <si>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</si>
  <si>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</si>
  <si>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</si>
  <si>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</si>
  <si>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</si>
  <si>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</si>
  <si>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</si>
  <si>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</si>
  <si>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</si>
  <si>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</si>
  <si>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</si>
  <si>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</si>
  <si>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</si>
  <si>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</si>
  <si>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</si>
  <si>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</si>
  <si>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</si>
  <si>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</si>
  <si>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</si>
  <si>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</si>
  <si>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</si>
  <si>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</si>
  <si>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</si>
  <si>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</si>
  <si>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</si>
  <si>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</si>
  <si>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</si>
  <si>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</si>
  <si>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</si>
  <si>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</si>
  <si>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</si>
  <si>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</si>
  <si>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</si>
  <si>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</si>
  <si>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</si>
  <si>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</si>
  <si>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</si>
  <si>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</si>
  <si>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</si>
  <si>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</si>
  <si>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</si>
  <si>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</si>
  <si>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</si>
  <si>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</si>
  <si>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</si>
  <si>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</si>
  <si>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</si>
  <si>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</si>
  <si>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</si>
  <si>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</si>
  <si>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</si>
  <si>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</si>
  <si>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</si>
  <si>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</si>
  <si>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</si>
  <si>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</si>
  <si>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</si>
  <si>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</si>
  <si>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</si>
  <si>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</si>
  <si>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</si>
  <si>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</si>
  <si>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</si>
  <si>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</si>
  <si>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</si>
  <si>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</si>
  <si>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</si>
  <si>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</si>
  <si>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</si>
  <si>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</si>
  <si>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</si>
  <si>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</si>
  <si>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</si>
  <si>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</si>
  <si>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</si>
  <si>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</si>
  <si>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</si>
  <si>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</si>
  <si>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</si>
  <si>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</si>
  <si>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</si>
  <si>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</si>
  <si>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</si>
  <si>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</si>
  <si>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</si>
  <si>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</si>
  <si>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</si>
  <si>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</si>
  <si>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</si>
  <si>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</si>
  <si>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</si>
  <si>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</si>
  <si>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</si>
  <si>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</si>
  <si>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</si>
  <si>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</si>
  <si>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</si>
  <si>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</si>
  <si>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</si>
  <si>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</si>
  <si>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</si>
  <si>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</si>
  <si>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</si>
  <si>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</si>
  <si>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</si>
  <si>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</si>
  <si>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</si>
  <si>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</si>
  <si>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</si>
  <si>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</si>
  <si>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</si>
  <si>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</si>
  <si>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</si>
  <si>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</si>
  <si>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</si>
  <si>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</si>
  <si>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</si>
  <si>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</si>
  <si>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</si>
  <si>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</si>
  <si>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</si>
  <si>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</si>
  <si>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</si>
  <si>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</si>
  <si>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</si>
  <si>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</si>
  <si>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</si>
  <si>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</si>
  <si>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</si>
  <si>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</si>
  <si>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</si>
  <si>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</si>
  <si>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</si>
  <si>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</si>
  <si>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</si>
  <si>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</si>
  <si>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</si>
  <si>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</si>
  <si>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</si>
  <si>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</si>
  <si>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</si>
  <si>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</si>
  <si>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</si>
  <si>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</si>
  <si>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</si>
  <si>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</si>
  <si>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</si>
  <si>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</si>
  <si>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</si>
  <si>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</si>
  <si>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</si>
  <si>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</si>
  <si>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</si>
  <si>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</si>
  <si>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</si>
  <si>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</si>
  <si>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</si>
  <si>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</si>
  <si>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</si>
  <si>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</si>
  <si>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</si>
  <si>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</si>
  <si>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</si>
  <si>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</si>
  <si>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</si>
  <si>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</si>
  <si>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</si>
  <si>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</si>
  <si>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</si>
  <si>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</si>
  <si>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</si>
  <si>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</si>
  <si>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</si>
  <si>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</si>
  <si>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</si>
  <si>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</si>
  <si>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</si>
  <si>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</si>
  <si>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</si>
  <si>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</si>
  <si>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</si>
  <si>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</si>
  <si>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</si>
  <si>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</si>
  <si>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</si>
  <si>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</si>
  <si>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</si>
  <si>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</si>
  <si>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</si>
  <si>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</si>
  <si>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</si>
  <si>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</si>
  <si>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</si>
  <si>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</si>
  <si>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</si>
  <si>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</si>
  <si>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</si>
  <si>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</si>
  <si>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</si>
  <si>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</si>
  <si>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</si>
  <si>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</si>
  <si>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</si>
  <si>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</si>
  <si>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</si>
  <si>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</si>
  <si>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</si>
  <si>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</si>
  <si>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</si>
  <si>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</si>
  <si>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</si>
  <si>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</si>
  <si>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</si>
  <si>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</si>
  <si>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</si>
  <si>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</si>
  <si>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</si>
  <si>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</si>
  <si>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</si>
  <si>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</si>
  <si>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</si>
  <si>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</si>
  <si>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</si>
  <si>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</si>
  <si>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</si>
  <si>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</si>
  <si>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</si>
  <si>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</si>
  <si>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</si>
  <si>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</si>
  <si>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</si>
  <si>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</si>
  <si>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</si>
  <si>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</si>
  <si>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</si>
  <si>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</si>
  <si>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</si>
  <si>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</si>
  <si>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</si>
  <si>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</si>
  <si>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</si>
  <si>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</si>
  <si>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</si>
  <si>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</si>
  <si>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</si>
  <si>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</si>
  <si>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</si>
  <si>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</si>
  <si>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</si>
  <si>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</si>
  <si>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</si>
  <si>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</si>
  <si>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</si>
  <si>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</si>
  <si>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</si>
  <si>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</si>
  <si>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</si>
  <si>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</si>
  <si>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</si>
  <si>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</si>
  <si>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</si>
  <si>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</si>
  <si>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</si>
  <si>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</si>
  <si>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</si>
  <si>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</si>
  <si>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</si>
  <si>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</si>
  <si>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</si>
  <si>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</si>
  <si>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</si>
  <si>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</si>
  <si>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</si>
  <si>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</si>
  <si>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</si>
  <si>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</si>
  <si>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</si>
  <si>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</si>
  <si>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</si>
  <si>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</si>
  <si>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</si>
  <si>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</si>
  <si>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</si>
  <si>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</si>
  <si>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</si>
  <si>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</si>
  <si>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</si>
  <si>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</si>
  <si>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</si>
  <si>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</si>
  <si>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</si>
  <si>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</si>
  <si>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</si>
  <si>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</si>
  <si>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</si>
  <si>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</si>
  <si>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</si>
  <si>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</si>
  <si>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</si>
  <si>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</si>
  <si>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</si>
  <si>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</si>
  <si>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</si>
  <si>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</si>
  <si>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</si>
  <si>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</si>
  <si>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</si>
  <si>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</si>
  <si>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</si>
  <si>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</si>
  <si>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</si>
  <si>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</si>
  <si>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</si>
  <si>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</si>
  <si>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</si>
  <si>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</si>
  <si>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</si>
  <si>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</si>
  <si>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</si>
  <si>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</si>
  <si>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</si>
  <si>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</si>
  <si>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</si>
  <si>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</si>
  <si>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</si>
  <si>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</si>
  <si>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</si>
  <si>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</si>
  <si>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</si>
  <si>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</si>
  <si>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</si>
  <si>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</si>
  <si>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</si>
  <si>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</si>
  <si>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</si>
  <si>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</si>
  <si>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</si>
  <si>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</si>
  <si>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</si>
  <si>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</si>
  <si>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</si>
  <si>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</si>
  <si>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</si>
  <si>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</si>
  <si>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</si>
  <si>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</si>
  <si>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</si>
  <si>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</si>
  <si>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</si>
  <si>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</si>
  <si>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</si>
  <si>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</si>
  <si>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</si>
  <si>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</si>
  <si>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</si>
  <si>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</si>
  <si>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</si>
  <si>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</si>
  <si>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</si>
  <si>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</si>
  <si>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</si>
  <si>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</si>
  <si>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</si>
  <si>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</si>
  <si>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</si>
  <si>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</si>
  <si>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</si>
  <si>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</si>
  <si>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</si>
  <si>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</si>
  <si>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</si>
  <si>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</si>
  <si>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</si>
  <si>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</si>
  <si>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</si>
  <si>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</si>
  <si>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</si>
  <si>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</si>
  <si>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</si>
  <si>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</si>
  <si>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</si>
  <si>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</si>
  <si>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</si>
  <si>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</si>
  <si>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</si>
  <si>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</si>
  <si>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</si>
  <si>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</si>
  <si>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</si>
  <si>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</si>
  <si>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</si>
  <si>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</si>
  <si>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</si>
  <si>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</si>
  <si>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</si>
  <si>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</si>
  <si>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</si>
  <si>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</si>
  <si>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</si>
  <si>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</si>
  <si>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</si>
  <si>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</si>
  <si>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</si>
  <si>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</si>
  <si>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</si>
  <si>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</si>
  <si>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</si>
  <si>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</si>
  <si>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</si>
  <si>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</si>
  <si>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</si>
  <si>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</si>
  <si>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</si>
  <si>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</si>
  <si>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</si>
  <si>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</si>
  <si>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</si>
  <si>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</si>
  <si>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</si>
  <si>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</si>
  <si>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</si>
  <si>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</si>
  <si>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</si>
  <si>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</si>
  <si>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</si>
  <si>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</si>
  <si>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</si>
  <si>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</si>
  <si>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</si>
  <si>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</si>
  <si>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</si>
  <si>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</si>
  <si>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</si>
  <si>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</si>
  <si>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</si>
  <si>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</si>
  <si>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</si>
  <si>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</si>
  <si>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</si>
  <si>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</si>
  <si>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</si>
  <si>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</si>
  <si>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</si>
  <si>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</si>
  <si>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</si>
  <si>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</si>
  <si>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</si>
  <si>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</si>
  <si>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</si>
  <si>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</si>
  <si>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</si>
  <si>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</si>
  <si>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</si>
  <si>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</si>
  <si>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</si>
  <si>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</si>
  <si>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</si>
  <si>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</si>
  <si>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</si>
  <si>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</si>
  <si>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</si>
  <si>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</si>
  <si>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</si>
  <si>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</si>
  <si>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</si>
  <si>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</si>
  <si>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</si>
  <si>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</si>
  <si>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</si>
  <si>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</si>
  <si>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</si>
  <si>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</si>
  <si>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</si>
  <si>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</si>
  <si>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</si>
  <si>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</si>
  <si>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</si>
  <si>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</si>
  <si>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</si>
  <si>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</si>
  <si>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</si>
  <si>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</si>
  <si>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</si>
  <si>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</si>
  <si>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</si>
  <si>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</si>
  <si>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</si>
  <si>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</si>
  <si>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</si>
  <si>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</si>
  <si>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</si>
  <si>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</si>
  <si>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</si>
  <si>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</si>
  <si>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</si>
  <si>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</si>
  <si>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</si>
  <si>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</si>
  <si>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</si>
  <si>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</si>
  <si>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</si>
  <si>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</si>
  <si>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</si>
  <si>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</si>
  <si>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</si>
  <si>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</si>
  <si>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</si>
  <si>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</si>
  <si>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</si>
  <si>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</si>
  <si>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</si>
  <si>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</si>
  <si>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</si>
  <si>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</si>
  <si>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</si>
  <si>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</si>
  <si>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</si>
  <si>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</si>
  <si>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</si>
  <si>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</si>
  <si>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</si>
  <si>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</si>
  <si>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</si>
  <si>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</si>
  <si>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</si>
  <si>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</si>
  <si>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</si>
  <si>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</si>
  <si>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</si>
  <si>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</si>
  <si>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</si>
  <si>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</si>
  <si>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</si>
  <si>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</si>
  <si>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</si>
  <si>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</si>
  <si>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</si>
  <si>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</si>
  <si>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</si>
  <si>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</si>
  <si>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</si>
  <si>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</si>
  <si>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</si>
  <si>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</si>
  <si>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</si>
  <si>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</si>
  <si>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</si>
  <si>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</si>
  <si>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</si>
  <si>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</si>
  <si>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</si>
  <si>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</si>
  <si>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</si>
  <si>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</si>
  <si>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</si>
  <si>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</si>
  <si>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</si>
  <si>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</si>
  <si>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</si>
  <si>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</si>
  <si>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</si>
  <si>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</si>
  <si>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</si>
  <si>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</si>
  <si>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</si>
  <si>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</si>
  <si>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</si>
  <si>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</si>
  <si>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</si>
  <si>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</si>
  <si>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</si>
  <si>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</si>
  <si>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</si>
  <si>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</si>
  <si>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</si>
  <si>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</si>
  <si>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</si>
  <si>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</si>
  <si>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</si>
  <si>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</si>
  <si>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</si>
  <si>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</si>
  <si>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</si>
  <si>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</si>
  <si>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</si>
  <si>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</si>
  <si>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</si>
  <si>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</si>
  <si>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</si>
  <si>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</si>
  <si>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</si>
  <si>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</si>
  <si>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</si>
  <si>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</si>
  <si>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</si>
  <si>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</si>
  <si>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</si>
  <si>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</si>
  <si>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</si>
  <si>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</si>
  <si>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</si>
  <si>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</si>
  <si>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</si>
  <si>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</si>
  <si>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</si>
  <si>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</si>
  <si>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</si>
  <si>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</si>
  <si>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</si>
  <si>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</si>
  <si>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</si>
  <si>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</si>
  <si>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</si>
  <si>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</si>
  <si>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</si>
  <si>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</si>
  <si>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</si>
  <si>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</si>
  <si>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</si>
  <si>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</si>
  <si>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</si>
  <si>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</si>
  <si>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</si>
  <si>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</si>
  <si>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</si>
  <si>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</si>
  <si>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</si>
  <si>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</si>
  <si>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</si>
  <si>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</si>
  <si>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</si>
  <si>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</si>
  <si>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</si>
  <si>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</si>
  <si>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</si>
  <si>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</si>
  <si>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</si>
  <si>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</si>
  <si>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</si>
  <si>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</si>
  <si>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</si>
  <si>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</si>
  <si>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</si>
  <si>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</si>
  <si>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</si>
  <si>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</si>
  <si>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</si>
  <si>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</si>
  <si>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</si>
  <si>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</si>
  <si>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</si>
  <si>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</si>
  <si>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</si>
  <si>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</si>
  <si>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</si>
  <si>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</si>
  <si>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</si>
  <si>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</si>
  <si>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</si>
  <si>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</si>
  <si>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</si>
  <si>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</si>
  <si>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</si>
  <si>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</si>
  <si>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</si>
  <si>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</si>
  <si>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</si>
  <si>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</si>
  <si>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</si>
  <si>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</si>
  <si>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</si>
  <si>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</si>
  <si>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</si>
  <si>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</si>
  <si>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</si>
  <si>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</si>
  <si>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</si>
  <si>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</si>
  <si>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</si>
  <si>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</si>
  <si>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</si>
  <si>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</si>
  <si>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</si>
  <si>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</si>
  <si>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</si>
  <si>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</si>
  <si>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</si>
  <si>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</si>
  <si>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</si>
  <si>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</si>
  <si>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</si>
  <si>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</si>
  <si>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</si>
  <si>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</si>
  <si>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</si>
  <si>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</si>
  <si>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</si>
  <si>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</si>
  <si>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</si>
  <si>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</si>
  <si>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</si>
  <si>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</si>
  <si>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</si>
  <si>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</si>
  <si>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</si>
  <si>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</si>
  <si>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</si>
  <si>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</si>
  <si>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</si>
  <si>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</si>
  <si>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</si>
  <si>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</si>
  <si>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</si>
  <si>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</si>
  <si>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</si>
  <si>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</si>
  <si>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</si>
  <si>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</si>
  <si>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</si>
  <si>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</si>
  <si>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</si>
  <si>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</si>
  <si>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</si>
  <si>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</si>
  <si>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</si>
  <si>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</si>
  <si>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</si>
  <si>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</si>
  <si>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</si>
  <si>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</si>
  <si>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</si>
  <si>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</si>
  <si>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</si>
  <si>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</si>
  <si>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</si>
  <si>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</si>
  <si>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</si>
  <si>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</si>
  <si>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</si>
  <si>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</si>
  <si>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</si>
  <si>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</si>
  <si>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</si>
  <si>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</si>
  <si>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</si>
  <si>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</si>
  <si>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</si>
  <si>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</si>
  <si>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</si>
  <si>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</si>
  <si>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</si>
  <si>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</si>
  <si>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</si>
  <si>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</si>
  <si>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</si>
  <si>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</si>
  <si>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</si>
  <si>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</si>
  <si>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</si>
  <si>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</si>
  <si>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</si>
  <si>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</si>
  <si>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</si>
  <si>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</si>
  <si>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</si>
  <si>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</si>
  <si>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</si>
  <si>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</si>
  <si>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</si>
  <si>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</si>
  <si>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</si>
  <si>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</si>
  <si>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</si>
  <si>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</si>
  <si>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</si>
  <si>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</si>
  <si>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</si>
  <si>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</si>
  <si>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</si>
  <si>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</si>
  <si>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</si>
  <si>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</si>
  <si>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</si>
  <si>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</si>
  <si>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</si>
  <si>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</si>
  <si>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</si>
  <si>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</si>
  <si>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</si>
  <si>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</si>
  <si>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</si>
  <si>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</si>
  <si>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</si>
  <si>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</si>
  <si>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</si>
  <si>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</si>
  <si>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</si>
  <si>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</si>
  <si>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</si>
  <si>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</si>
  <si>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</si>
  <si>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</si>
  <si>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</si>
  <si>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</si>
  <si>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</si>
  <si>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</si>
  <si>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</si>
  <si>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</si>
  <si>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</si>
  <si>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</si>
  <si>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</si>
  <si>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</si>
  <si>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</si>
  <si>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</si>
  <si>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</si>
  <si>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</si>
  <si>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</si>
  <si>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</si>
  <si>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</si>
  <si>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</si>
  <si>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</si>
  <si>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</si>
  <si>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</si>
  <si>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</si>
  <si>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</si>
  <si>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</si>
  <si>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</si>
  <si>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</si>
  <si>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</si>
  <si>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</si>
  <si>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</si>
  <si>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</si>
  <si>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</si>
  <si>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</si>
  <si>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</si>
  <si>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</si>
  <si>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</si>
  <si>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</si>
  <si>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</si>
  <si>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</si>
  <si>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</si>
  <si>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</si>
  <si>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</si>
  <si>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</si>
  <si>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</si>
  <si>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</si>
  <si>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</si>
  <si>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</si>
  <si>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</si>
  <si>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</si>
  <si>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</si>
  <si>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</si>
  <si>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</si>
  <si>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</si>
  <si>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</si>
  <si>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</si>
  <si>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</si>
  <si>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</si>
  <si>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</si>
  <si>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</si>
  <si>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</si>
  <si>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</si>
  <si>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</si>
  <si>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</si>
  <si>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</si>
  <si>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</si>
  <si>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</si>
  <si>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</si>
  <si>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</si>
  <si>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</si>
  <si>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</si>
  <si>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</si>
  <si>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</si>
  <si>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</si>
  <si>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</si>
  <si>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</si>
  <si>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</si>
  <si>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</si>
  <si>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</si>
  <si>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</si>
  <si>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</si>
  <si>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</si>
  <si>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</si>
  <si>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</si>
  <si>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</si>
  <si>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</si>
  <si>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</si>
  <si>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</si>
  <si>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</si>
  <si>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</si>
  <si>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</si>
  <si>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</si>
  <si>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</si>
  <si>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</si>
  <si>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</si>
  <si>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</si>
  <si>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</si>
  <si>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</si>
  <si>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</si>
  <si>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</si>
  <si>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</si>
  <si>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</si>
  <si>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</si>
  <si>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</si>
  <si>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</si>
  <si>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</si>
  <si>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</si>
  <si>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</si>
  <si>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</si>
  <si>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</si>
  <si>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</si>
  <si>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</si>
  <si>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</si>
  <si>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</si>
  <si>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</si>
  <si>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</si>
  <si>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</si>
  <si>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</si>
  <si>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</si>
  <si>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</si>
  <si>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</si>
  <si>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</si>
  <si>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</si>
  <si>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</si>
  <si>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</si>
  <si>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</si>
  <si>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</si>
  <si>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</si>
  <si>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</si>
  <si>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</si>
  <si>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</si>
  <si>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</si>
  <si>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</si>
  <si>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</si>
  <si>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</si>
  <si>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</si>
  <si>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</si>
  <si>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</si>
  <si>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</si>
  <si>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</si>
  <si>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</si>
  <si>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</si>
  <si>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</si>
  <si>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</si>
  <si>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</si>
  <si>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</si>
  <si>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</si>
  <si>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</si>
  <si>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</si>
  <si>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</si>
  <si>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</si>
  <si>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</si>
  <si>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</si>
  <si>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</si>
  <si>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</si>
  <si>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</si>
  <si>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</si>
  <si>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</si>
  <si>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</si>
  <si>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</si>
  <si>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</si>
  <si>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</si>
  <si>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</si>
  <si>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</si>
  <si>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</si>
  <si>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</si>
  <si>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</si>
  <si>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</si>
  <si>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</si>
  <si>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</si>
  <si>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</si>
  <si>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</si>
  <si>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</si>
  <si>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</si>
  <si>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</si>
  <si>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</si>
  <si>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</si>
  <si>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</si>
  <si>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</si>
  <si>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</si>
  <si>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</si>
  <si>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</si>
  <si>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</si>
  <si>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</si>
  <si>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</si>
  <si>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</si>
  <si>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</si>
  <si>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</si>
  <si>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</si>
  <si>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</si>
  <si>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</si>
  <si>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</si>
  <si>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</si>
  <si>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</si>
  <si>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</si>
  <si>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</si>
  <si>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</si>
  <si>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</si>
  <si>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</si>
  <si>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</si>
  <si>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</si>
  <si>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</si>
  <si>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</si>
  <si>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</si>
  <si>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</si>
  <si>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</si>
  <si>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</si>
  <si>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</si>
  <si>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</si>
  <si>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</si>
  <si>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</si>
  <si>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</si>
  <si>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</si>
  <si>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</si>
  <si>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</si>
  <si>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</si>
  <si>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</si>
  <si>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</si>
  <si>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</si>
  <si>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</si>
  <si>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</si>
  <si>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</si>
  <si>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</si>
  <si>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</si>
  <si>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</si>
  <si>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</si>
  <si>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</si>
  <si>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</si>
  <si>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</si>
  <si>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</si>
  <si>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</si>
  <si>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</si>
  <si>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</si>
  <si>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</si>
  <si>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</si>
  <si>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</si>
  <si>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</si>
  <si>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</si>
  <si>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</si>
  <si>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</si>
  <si>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</si>
  <si>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</si>
  <si>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</si>
  <si>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</si>
  <si>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</si>
  <si>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</si>
  <si>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</si>
  <si>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</si>
  <si>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</si>
  <si>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</si>
  <si>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</si>
  <si>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</si>
  <si>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</si>
  <si>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</si>
  <si>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</si>
  <si>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</si>
  <si>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</si>
  <si>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</si>
  <si>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</si>
  <si>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</si>
  <si>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</si>
  <si>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</si>
  <si>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</si>
  <si>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</si>
  <si>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</si>
  <si>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</si>
  <si>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</si>
  <si>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</si>
  <si>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</si>
  <si>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</si>
  <si>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</si>
  <si>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</si>
  <si>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</si>
  <si>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</si>
  <si>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</si>
  <si>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</si>
  <si>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</si>
  <si>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</si>
  <si>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</si>
  <si>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</si>
  <si>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</si>
  <si>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</si>
  <si>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</si>
  <si>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</si>
  <si>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</si>
  <si>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</si>
  <si>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</si>
  <si>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</si>
  <si>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</si>
  <si>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</si>
  <si>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</si>
  <si>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</si>
  <si>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</si>
  <si>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</si>
  <si>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</si>
  <si>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</si>
  <si>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</si>
  <si>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</si>
  <si>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</si>
  <si>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</si>
  <si>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</si>
  <si>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</si>
  <si>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</si>
  <si>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</si>
  <si>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</si>
  <si>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</si>
  <si>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</si>
  <si>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</si>
  <si>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</si>
  <si>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</si>
  <si>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</si>
  <si>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</si>
  <si>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</si>
  <si>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</si>
  <si>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</si>
  <si>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</si>
  <si>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</si>
  <si>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</si>
  <si>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</si>
  <si>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</si>
  <si>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</si>
  <si>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</si>
  <si>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</si>
  <si>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</si>
  <si>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</si>
  <si>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</si>
  <si>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</si>
  <si>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</si>
  <si>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</si>
  <si>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</si>
  <si>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</si>
  <si>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</si>
  <si>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</si>
  <si>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</si>
  <si>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</si>
  <si>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</si>
  <si>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</si>
  <si>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</si>
  <si>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</si>
  <si>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</si>
  <si>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</si>
  <si>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</si>
  <si>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</si>
  <si>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</si>
  <si>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</si>
  <si>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</si>
  <si>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</si>
  <si>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</si>
  <si>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</si>
  <si>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</si>
  <si>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</si>
  <si>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</si>
  <si>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</si>
  <si>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</si>
  <si>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</si>
  <si>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</si>
  <si>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</si>
  <si>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</si>
  <si>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</si>
  <si>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</si>
  <si>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</si>
  <si>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</si>
  <si>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</si>
  <si>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</si>
  <si>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</si>
  <si>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</si>
  <si>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</si>
  <si>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</si>
  <si>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</si>
  <si>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</si>
  <si>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</si>
  <si>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</si>
  <si>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</si>
  <si>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</si>
  <si>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</si>
  <si>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</si>
  <si>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</si>
  <si>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</si>
  <si>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</si>
  <si>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</si>
  <si>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</si>
  <si>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</si>
  <si>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</si>
  <si>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</si>
  <si>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</si>
  <si>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</si>
  <si>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</si>
  <si>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</si>
  <si>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</si>
  <si>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</si>
  <si>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</si>
  <si>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</si>
  <si>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</si>
  <si>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</si>
  <si>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</si>
  <si>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</si>
  <si>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</si>
  <si>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</si>
  <si>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</si>
  <si>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</si>
  <si>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</si>
  <si>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</si>
  <si>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</si>
  <si>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</si>
  <si>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</si>
  <si>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</si>
  <si>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</si>
  <si>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</si>
  <si>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</si>
  <si>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</si>
  <si>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</si>
  <si>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</si>
  <si>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</si>
  <si>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</si>
  <si>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</si>
  <si>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</si>
  <si>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</si>
  <si>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</si>
  <si>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</si>
  <si>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</si>
  <si>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</si>
  <si>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</si>
  <si>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</si>
  <si>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</si>
  <si>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</si>
  <si>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</si>
  <si>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</si>
  <si>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</si>
  <si>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</si>
  <si>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</si>
  <si>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</si>
  <si>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</si>
  <si>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</si>
  <si>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</si>
  <si>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</si>
  <si>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</si>
  <si>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</si>
  <si>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</si>
  <si>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</si>
  <si>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</si>
  <si>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</si>
  <si>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</si>
  <si>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</si>
  <si>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</si>
  <si>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</si>
  <si>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</si>
  <si>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</si>
  <si>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</si>
  <si>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</si>
  <si>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</si>
  <si>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</si>
  <si>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</si>
  <si>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</si>
  <si>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</si>
  <si>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</si>
  <si>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</si>
  <si>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</si>
  <si>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</si>
  <si>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</si>
  <si>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</si>
  <si>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</si>
  <si>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</si>
  <si>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</si>
  <si>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</si>
  <si>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</si>
  <si>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</si>
  <si>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</si>
  <si>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</si>
  <si>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</si>
  <si>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</si>
  <si>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</si>
  <si>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</si>
  <si>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</si>
  <si>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</si>
  <si>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</si>
  <si>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</si>
  <si>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</si>
  <si>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</si>
  <si>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</si>
  <si>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</si>
  <si>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</si>
  <si>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</si>
  <si>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</si>
  <si>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</si>
  <si>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</si>
  <si>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</si>
  <si>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</si>
  <si>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</si>
  <si>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</si>
  <si>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</si>
  <si>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</si>
  <si>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</si>
  <si>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</si>
  <si>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</si>
  <si>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</si>
  <si>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</si>
  <si>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</si>
  <si>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</si>
  <si>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</si>
  <si>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</si>
  <si>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</si>
  <si>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</si>
  <si>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</si>
  <si>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</si>
  <si>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</si>
  <si>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</si>
  <si>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</si>
  <si>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</si>
  <si>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</si>
  <si>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</si>
  <si>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</si>
  <si>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</si>
  <si>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</si>
  <si>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</si>
  <si>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</si>
  <si>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</si>
  <si>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</si>
  <si>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</si>
  <si>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</si>
  <si>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</si>
  <si>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</si>
  <si>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</si>
  <si>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</si>
  <si>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</si>
  <si>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</si>
  <si>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</si>
  <si>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</si>
  <si>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</si>
  <si>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</si>
  <si>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</si>
  <si>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</si>
  <si>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</si>
  <si>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</si>
  <si>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</si>
  <si>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</si>
  <si>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</si>
  <si>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</si>
  <si>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</si>
  <si>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</si>
  <si>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</si>
  <si>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</si>
  <si>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</si>
  <si>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</si>
  <si>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</si>
  <si>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</si>
  <si>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</si>
  <si>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</si>
  <si>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</si>
  <si>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</si>
  <si>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</si>
  <si>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</si>
  <si>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</si>
  <si>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</si>
  <si>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</si>
  <si>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</si>
  <si>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</si>
  <si>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</si>
  <si>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</si>
  <si>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</si>
  <si>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</si>
  <si>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</si>
  <si>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</si>
  <si>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</si>
  <si>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</si>
  <si>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</si>
  <si>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</si>
  <si>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</si>
  <si>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</si>
  <si>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</si>
  <si>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</si>
  <si>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</si>
  <si>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</si>
  <si>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</si>
  <si>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</si>
  <si>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</si>
  <si>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</si>
  <si>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</si>
  <si>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</si>
  <si>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</si>
  <si>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</si>
  <si>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</si>
  <si>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</si>
  <si>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</si>
  <si>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</si>
  <si>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</si>
  <si>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</si>
  <si>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</si>
  <si>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</si>
  <si>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</si>
  <si>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</si>
  <si>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</si>
  <si>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</si>
  <si>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</si>
  <si>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</si>
  <si>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</si>
  <si>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</si>
  <si>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</si>
  <si>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</si>
  <si>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</si>
  <si>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</si>
  <si>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</si>
  <si>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</si>
  <si>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</si>
  <si>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</si>
  <si>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</si>
  <si>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</si>
  <si>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</si>
  <si>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</si>
  <si>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</si>
  <si>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</si>
  <si>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</si>
  <si>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</si>
  <si>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</si>
  <si>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</si>
  <si>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</si>
  <si>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</si>
  <si>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</si>
  <si>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</si>
  <si>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</si>
  <si>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</si>
  <si>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</si>
  <si>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</si>
  <si>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</si>
  <si>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</si>
  <si>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</si>
  <si>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</si>
  <si>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</si>
  <si>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</si>
  <si>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</si>
  <si>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</si>
  <si>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</si>
  <si>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</si>
  <si>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</si>
  <si>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</si>
  <si>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</si>
  <si>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</si>
  <si>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</si>
  <si>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</si>
  <si>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</si>
  <si>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</si>
  <si>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</si>
  <si>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</si>
  <si>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</si>
  <si>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</si>
  <si>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</si>
  <si>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</si>
  <si>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</si>
  <si>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</si>
  <si>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</si>
  <si>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</si>
  <si>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</si>
  <si>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</si>
  <si>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</si>
  <si>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</si>
  <si>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</si>
  <si>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</si>
  <si>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</si>
  <si>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</si>
  <si>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</si>
  <si>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</si>
  <si>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</si>
  <si>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</si>
  <si>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</si>
  <si>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</si>
  <si>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</si>
  <si>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</si>
  <si>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</si>
  <si>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</si>
  <si>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</si>
  <si>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</si>
  <si>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</si>
  <si>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</si>
  <si>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</si>
  <si>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</si>
  <si>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</si>
  <si>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</si>
  <si>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</si>
  <si>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</si>
  <si>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</si>
  <si>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</si>
  <si>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</si>
  <si>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</si>
  <si>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</si>
  <si>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</si>
  <si>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</si>
  <si>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</si>
  <si>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</si>
  <si>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</si>
  <si>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</si>
  <si>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</si>
  <si>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</si>
  <si>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</si>
  <si>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</si>
  <si>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</si>
  <si>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</si>
  <si>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</si>
  <si>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</si>
  <si>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</si>
  <si>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</si>
  <si>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</si>
  <si>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</si>
  <si>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</si>
  <si>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</si>
  <si>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</si>
  <si>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</si>
  <si>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</si>
  <si>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</si>
  <si>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</si>
  <si>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</si>
  <si>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</si>
  <si>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</si>
  <si>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</si>
  <si>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</si>
  <si>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</si>
  <si>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</si>
  <si>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</si>
  <si>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</si>
  <si>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</si>
  <si>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</si>
  <si>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</si>
  <si>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</si>
  <si>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</si>
  <si>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</si>
  <si>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</si>
  <si>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</si>
  <si>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</si>
  <si>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</si>
  <si>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</si>
  <si>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</si>
  <si>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</si>
  <si>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</si>
  <si>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</si>
  <si>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</si>
  <si>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</si>
  <si>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</si>
  <si>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</si>
  <si>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</si>
  <si>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</si>
  <si>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</si>
  <si>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</si>
  <si>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</si>
  <si>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</si>
  <si>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</si>
  <si>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</si>
  <si>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</si>
  <si>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</si>
  <si>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</si>
  <si>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</si>
  <si>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</si>
  <si>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</si>
  <si>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</si>
  <si>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</si>
  <si>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</si>
  <si>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</si>
  <si>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</si>
  <si>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</si>
  <si>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</si>
  <si>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</si>
  <si>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</si>
  <si>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</si>
  <si>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</si>
  <si>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</si>
  <si>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</si>
  <si>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</si>
  <si>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</si>
  <si>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</si>
  <si>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</si>
  <si>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</si>
  <si>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</si>
  <si>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</si>
  <si>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</si>
  <si>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</si>
  <si>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</si>
  <si>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</si>
  <si>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</si>
  <si>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</si>
  <si>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</si>
  <si>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</si>
  <si>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</si>
  <si>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</si>
  <si>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</si>
  <si>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</si>
  <si>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</si>
  <si>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</si>
  <si>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</si>
  <si>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</si>
  <si>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</si>
  <si>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</si>
  <si>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</si>
  <si>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</si>
  <si>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</si>
  <si>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</si>
  <si>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</si>
  <si>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</si>
  <si>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</si>
  <si>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</si>
  <si>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</si>
  <si>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</si>
  <si>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</si>
  <si>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</si>
  <si>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</si>
  <si>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</si>
  <si>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</si>
  <si>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</si>
  <si>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</si>
  <si>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</si>
  <si>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</si>
  <si>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</si>
  <si>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</si>
  <si>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</si>
  <si>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</si>
  <si>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</si>
  <si>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</si>
  <si>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</si>
  <si>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</si>
  <si>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</si>
  <si>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</si>
  <si>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</si>
  <si>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</si>
  <si>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</si>
  <si>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</si>
  <si>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</si>
  <si>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</si>
  <si>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</si>
  <si>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</si>
  <si>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</si>
  <si>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</si>
  <si>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</si>
  <si>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</si>
  <si>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</si>
  <si>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</si>
  <si>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</si>
  <si>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</si>
  <si>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</si>
  <si>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</si>
  <si>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</si>
  <si>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</si>
  <si>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</si>
  <si>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</si>
  <si>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</si>
  <si>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</si>
  <si>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</si>
  <si>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</si>
  <si>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</si>
  <si>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</si>
  <si>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</si>
  <si>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</si>
  <si>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</si>
  <si>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</si>
  <si>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</si>
  <si>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</si>
  <si>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</si>
  <si>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</si>
  <si>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</si>
  <si>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</si>
  <si>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</si>
  <si>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</si>
  <si>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</si>
  <si>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</si>
  <si>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</si>
  <si>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</si>
  <si>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</si>
  <si>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</si>
  <si>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</si>
  <si>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</si>
  <si>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</si>
  <si>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</si>
  <si>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</si>
  <si>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</si>
  <si>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</si>
  <si>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</si>
  <si>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</si>
  <si>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</si>
  <si>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</si>
  <si>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</si>
  <si>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</si>
  <si>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</si>
  <si>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</si>
  <si>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</si>
  <si>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</si>
  <si>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</si>
  <si>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</si>
  <si>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</si>
  <si>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</si>
  <si>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</si>
  <si>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</si>
  <si>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</si>
  <si>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</si>
  <si>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</si>
  <si>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</si>
  <si>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</si>
  <si>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</si>
  <si>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</si>
  <si>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</si>
  <si>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</si>
  <si>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</si>
  <si>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</si>
  <si>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</si>
  <si>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</si>
  <si>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</si>
  <si>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</si>
  <si>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</si>
  <si>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</si>
  <si>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</si>
  <si>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</si>
  <si>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</si>
  <si>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</si>
  <si>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</si>
  <si>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</si>
  <si>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</si>
  <si>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</si>
  <si>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</si>
  <si>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</si>
  <si>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</si>
  <si>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</si>
  <si>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</si>
  <si>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</si>
  <si>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</si>
  <si>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</si>
  <si>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</si>
  <si>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</si>
  <si>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</si>
  <si>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</si>
  <si>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</si>
  <si>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</si>
  <si>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</si>
  <si>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</si>
  <si>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</si>
  <si>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</si>
  <si>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</si>
  <si>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</si>
  <si>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</si>
  <si>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</si>
  <si>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</si>
  <si>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</si>
  <si>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</si>
  <si>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</si>
  <si>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</si>
  <si>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</si>
  <si>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</si>
  <si>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</si>
  <si>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</si>
  <si>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</si>
  <si>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</si>
  <si>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</si>
  <si>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</si>
  <si>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</si>
  <si>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</si>
  <si>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</si>
  <si>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</si>
  <si>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</si>
  <si>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</si>
  <si>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</si>
  <si>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</si>
  <si>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</si>
  <si>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</si>
  <si>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</si>
  <si>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</si>
  <si>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</si>
  <si>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</si>
  <si>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</si>
  <si>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</si>
  <si>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</si>
  <si>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</si>
  <si>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</si>
  <si>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</si>
  <si>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</si>
  <si>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</si>
  <si>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</si>
  <si>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</si>
  <si>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</si>
  <si>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</si>
  <si>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</si>
  <si>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</si>
  <si>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</si>
  <si>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</si>
  <si>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</si>
  <si>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</si>
  <si>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</si>
  <si>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</si>
  <si>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</si>
  <si>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</si>
  <si>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</si>
  <si>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</si>
  <si>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</si>
  <si>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</si>
  <si>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</si>
  <si>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</si>
  <si>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</si>
  <si>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</si>
  <si>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</si>
  <si>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</si>
  <si>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</si>
  <si>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</si>
  <si>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</si>
  <si>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</si>
  <si>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</si>
  <si>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</si>
  <si>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</si>
  <si>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</si>
  <si>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</si>
  <si>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</si>
  <si>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</si>
  <si>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</si>
  <si>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</si>
  <si>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</si>
  <si>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</si>
  <si>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</si>
  <si>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</si>
  <si>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</si>
  <si>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</si>
  <si>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</si>
  <si>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</si>
  <si>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</si>
  <si>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</si>
  <si>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</si>
  <si>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</si>
  <si>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</si>
  <si>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</si>
  <si>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</si>
  <si>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</si>
  <si>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</si>
  <si>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</si>
  <si>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</si>
  <si>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</si>
  <si>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</si>
  <si>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</si>
  <si>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</si>
  <si>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</si>
  <si>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</si>
  <si>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</si>
  <si>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</si>
  <si>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</si>
  <si>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</si>
  <si>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</si>
  <si>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</si>
  <si>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</si>
  <si>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</si>
  <si>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</si>
  <si>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</si>
  <si>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</si>
  <si>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</si>
  <si>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</si>
  <si>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</si>
  <si>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</si>
  <si>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</si>
  <si>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</si>
  <si>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</si>
  <si>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</si>
  <si>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</si>
  <si>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</si>
  <si>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</si>
  <si>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</si>
  <si>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</si>
  <si>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</si>
  <si>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</si>
  <si>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</si>
  <si>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</si>
  <si>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</si>
  <si>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</si>
  <si>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</si>
  <si>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</si>
  <si>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</si>
  <si>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</si>
  <si>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</si>
  <si>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</si>
  <si>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</si>
  <si>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</si>
  <si>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</si>
  <si>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</si>
  <si>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</si>
  <si>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</si>
  <si>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</si>
  <si>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</si>
  <si>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</si>
  <si>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</si>
  <si>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</si>
  <si>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</si>
  <si>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</si>
  <si>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</si>
  <si>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</si>
  <si>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</si>
  <si>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</si>
  <si>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</si>
  <si>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</si>
  <si>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</si>
  <si>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</si>
  <si>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</si>
  <si>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</si>
  <si>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</si>
  <si>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</si>
  <si>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</si>
  <si>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</si>
  <si>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</si>
  <si>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</si>
  <si>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</si>
  <si>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</si>
  <si>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</si>
  <si>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</si>
  <si>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</si>
  <si>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</si>
  <si>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</si>
  <si>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</si>
  <si>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</si>
  <si>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</si>
  <si>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</si>
  <si>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</si>
  <si>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</si>
  <si>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</si>
  <si>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</si>
  <si>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</si>
  <si>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</si>
  <si>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</si>
  <si>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</si>
  <si>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</si>
  <si>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</si>
  <si>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</si>
  <si>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</si>
  <si>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</si>
  <si>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</si>
  <si>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</si>
  <si>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</si>
  <si>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</si>
  <si>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</si>
  <si>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</si>
  <si>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</si>
  <si>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</si>
  <si>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</si>
  <si>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</si>
  <si>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</si>
  <si>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</si>
  <si>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</si>
  <si>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</si>
  <si>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</si>
  <si>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</si>
  <si>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</si>
  <si>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</si>
  <si>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</si>
  <si>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</si>
  <si>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</si>
  <si>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</si>
  <si>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</si>
  <si>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</si>
  <si>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</si>
  <si>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</si>
  <si>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</si>
  <si>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</si>
  <si>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</si>
  <si>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</si>
  <si>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</si>
  <si>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</si>
  <si>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</si>
  <si>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</si>
  <si>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</si>
  <si>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</si>
  <si>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</si>
  <si>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</si>
  <si>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</si>
  <si>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</si>
  <si>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</si>
  <si>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</si>
  <si>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</si>
  <si>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</si>
  <si>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</si>
  <si>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</si>
  <si>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</si>
  <si>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</si>
  <si>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</si>
  <si>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</si>
  <si>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</si>
  <si>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</si>
  <si>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</si>
  <si>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</si>
  <si>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</si>
  <si>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</si>
  <si>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</si>
  <si>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</si>
  <si>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</si>
  <si>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</si>
  <si>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</si>
  <si>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</si>
  <si>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</si>
  <si>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</si>
  <si>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</si>
  <si>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</si>
  <si>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</si>
  <si>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</si>
  <si>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</si>
  <si>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</si>
  <si>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</si>
  <si>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</si>
  <si>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</si>
  <si>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</si>
  <si>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</si>
  <si>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</si>
  <si>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</si>
  <si>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</si>
  <si>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</si>
  <si>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</si>
  <si>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</si>
  <si>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</si>
  <si>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</si>
  <si>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</si>
  <si>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</si>
  <si>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</si>
  <si>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</si>
  <si>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</si>
  <si>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</si>
  <si>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</si>
  <si>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</si>
  <si>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</si>
  <si>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</si>
  <si>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</si>
  <si>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</si>
  <si>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</si>
  <si>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</si>
  <si>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</si>
  <si>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</si>
  <si>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</si>
  <si>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</si>
  <si>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</si>
  <si>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</si>
  <si>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</si>
  <si>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</si>
  <si>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</si>
  <si>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</si>
  <si>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</si>
  <si>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</si>
  <si>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</si>
  <si>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</si>
  <si>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</si>
  <si>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</si>
  <si>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</si>
  <si>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</si>
  <si>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</si>
  <si>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</si>
  <si>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</si>
  <si>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</si>
  <si>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</si>
  <si>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</si>
  <si>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</si>
  <si>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</si>
  <si>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</si>
  <si>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</si>
  <si>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</si>
  <si>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</si>
  <si>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</si>
  <si>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</si>
  <si>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</si>
  <si>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</si>
  <si>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</si>
  <si>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</si>
  <si>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</si>
  <si>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</si>
  <si>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</si>
  <si>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</si>
  <si>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</si>
  <si>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</si>
  <si>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</si>
  <si>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</si>
  <si>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</si>
  <si>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</si>
  <si>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</si>
  <si>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</si>
  <si>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</si>
  <si>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</si>
  <si>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</si>
  <si>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</si>
  <si>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</si>
  <si>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</si>
  <si>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</si>
  <si>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</si>
  <si>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</si>
  <si>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</si>
  <si>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</si>
  <si>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</si>
  <si>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</si>
  <si>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</si>
  <si>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</si>
  <si>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</si>
  <si>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</si>
  <si>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</si>
  <si>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</si>
  <si>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</si>
  <si>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</si>
  <si>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</si>
  <si>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</si>
  <si>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</si>
  <si>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</si>
  <si>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</si>
  <si>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</si>
  <si>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</si>
  <si>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</si>
  <si>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</si>
  <si>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</si>
  <si>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</si>
  <si>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</si>
  <si>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</si>
  <si>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</si>
  <si>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</si>
  <si>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</si>
  <si>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</si>
  <si>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</si>
  <si>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</si>
  <si>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</si>
  <si>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</si>
  <si>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</si>
  <si>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</si>
  <si>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</si>
  <si>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</si>
  <si>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</si>
  <si>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</si>
  <si>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</si>
  <si>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</si>
  <si>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</si>
  <si>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</si>
  <si>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</si>
  <si>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</si>
  <si>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</si>
  <si>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</si>
  <si>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</si>
  <si>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</si>
  <si>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</si>
  <si>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</si>
  <si>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</si>
  <si>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</si>
  <si>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</si>
  <si>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</si>
  <si>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</si>
  <si>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</si>
  <si>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</si>
  <si>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</si>
  <si>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</si>
  <si>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</si>
  <si>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</si>
  <si>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</si>
  <si>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</si>
  <si>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</si>
  <si>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</si>
  <si>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</si>
  <si>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</si>
  <si>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</si>
  <si>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</si>
  <si>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</si>
  <si>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</si>
  <si>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</si>
  <si>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</si>
  <si>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</si>
  <si>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</si>
  <si>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</si>
  <si>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</si>
  <si>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</si>
  <si>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</si>
  <si>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</si>
  <si>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</si>
  <si>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</si>
  <si>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</si>
  <si>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</si>
  <si>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</si>
  <si>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</si>
  <si>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</si>
  <si>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</si>
  <si>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</si>
  <si>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</si>
  <si>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</si>
  <si>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</si>
  <si>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</si>
  <si>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</si>
  <si>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</si>
  <si>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</si>
  <si>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</si>
  <si>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</si>
  <si>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</si>
  <si>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</si>
  <si>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</si>
  <si>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</si>
  <si>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</si>
  <si>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</si>
  <si>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</si>
  <si>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</si>
  <si>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</si>
  <si>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</si>
  <si>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</si>
  <si>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</si>
  <si>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</si>
  <si>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</si>
  <si>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</si>
  <si>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</si>
  <si>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</si>
  <si>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</si>
  <si>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</si>
  <si>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</si>
  <si>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</si>
  <si>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</si>
  <si>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</si>
  <si>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</si>
  <si>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</si>
  <si>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</si>
  <si>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</si>
  <si>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</si>
  <si>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</si>
  <si>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</si>
  <si>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</si>
  <si>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</si>
  <si>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</si>
  <si>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</si>
  <si>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</si>
  <si>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</si>
  <si>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</si>
  <si>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</si>
  <si>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</si>
  <si>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</si>
  <si>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</si>
  <si>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</si>
  <si>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</si>
  <si>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</si>
  <si>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</si>
  <si>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</si>
  <si>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</si>
  <si>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</si>
  <si>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</si>
  <si>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</si>
  <si>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</si>
  <si>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</si>
  <si>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</si>
  <si>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</si>
  <si>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</si>
  <si>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</si>
  <si>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</si>
  <si>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</si>
  <si>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</si>
  <si>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</si>
  <si>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</si>
  <si>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</si>
  <si>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</si>
  <si>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</si>
  <si>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</si>
  <si>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</si>
  <si>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</si>
  <si>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</si>
  <si>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</si>
  <si>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</si>
  <si>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</si>
  <si>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</si>
  <si>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</si>
  <si>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</si>
  <si>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</si>
  <si>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</si>
  <si>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</si>
  <si>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</si>
  <si>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</si>
  <si>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</si>
  <si>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</si>
  <si>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</si>
  <si>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</si>
  <si>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</si>
  <si>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</si>
  <si>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</si>
  <si>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</si>
  <si>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</si>
  <si>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</si>
  <si>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</si>
  <si>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</si>
  <si>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</si>
  <si>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</si>
  <si>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</si>
  <si>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</si>
  <si>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</si>
  <si>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</si>
  <si>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</si>
  <si>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</si>
  <si>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</si>
  <si>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</si>
  <si>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</si>
  <si>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</si>
  <si>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</si>
  <si>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</si>
  <si>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</si>
  <si>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</si>
  <si>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</si>
  <si>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</si>
  <si>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</si>
  <si>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</si>
  <si>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</si>
  <si>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</si>
  <si>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</si>
  <si>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</si>
  <si>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</si>
  <si>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</si>
  <si>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</si>
  <si>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</si>
  <si>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</si>
  <si>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</si>
  <si>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</si>
  <si>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</si>
  <si>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</si>
  <si>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</si>
  <si>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</si>
  <si>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</si>
  <si>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</si>
  <si>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</si>
  <si>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</si>
  <si>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</si>
  <si>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</si>
  <si>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</si>
  <si>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</si>
  <si>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</si>
  <si>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</si>
  <si>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</si>
  <si>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</si>
  <si>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</si>
  <si>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</si>
  <si>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</si>
  <si>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</si>
  <si>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</si>
  <si>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</si>
  <si>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</si>
  <si>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</si>
  <si>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</si>
  <si>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</si>
  <si>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</si>
  <si>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</si>
  <si>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</si>
  <si>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</si>
  <si>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</si>
  <si>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</si>
  <si>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</si>
  <si>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</si>
  <si>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</si>
  <si>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</si>
  <si>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</si>
  <si>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</si>
  <si>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</si>
  <si>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</si>
  <si>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</si>
  <si>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</si>
  <si>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</si>
  <si>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</si>
  <si>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</si>
  <si>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</si>
  <si>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</si>
  <si>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</si>
  <si>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</si>
  <si>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</si>
  <si>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</si>
  <si>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</si>
  <si>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</si>
  <si>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</si>
  <si>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</si>
  <si>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</si>
  <si>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</si>
  <si>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</si>
  <si>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</si>
  <si>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</si>
  <si>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</si>
  <si>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</si>
  <si>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</si>
  <si>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</si>
  <si>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</si>
  <si>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</si>
  <si>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</si>
  <si>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</si>
  <si>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</si>
  <si>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</si>
  <si>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</si>
  <si>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</si>
  <si>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</si>
  <si>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</si>
  <si>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</si>
  <si>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</si>
  <si>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</si>
  <si>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</si>
  <si>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</si>
  <si>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</si>
  <si>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</si>
  <si>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</si>
  <si>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</si>
  <si>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</si>
  <si>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</si>
  <si>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</si>
  <si>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</si>
  <si>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</si>
  <si>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</si>
  <si>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</si>
  <si>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</si>
  <si>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</si>
  <si>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</si>
  <si>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</si>
  <si>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</si>
  <si>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</si>
  <si>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</si>
  <si>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</si>
  <si>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</si>
  <si>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</si>
  <si>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</si>
  <si>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</si>
  <si>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</si>
  <si>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</si>
  <si>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</si>
  <si>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</si>
  <si>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</si>
  <si>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</si>
  <si>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</si>
  <si>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</si>
  <si>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</si>
  <si>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</si>
  <si>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</si>
  <si>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</si>
  <si>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</si>
  <si>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</si>
  <si>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</si>
  <si>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</si>
  <si>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</si>
  <si>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</si>
  <si>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</si>
  <si>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</si>
  <si>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</si>
  <si>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</si>
  <si>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</si>
  <si>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</si>
  <si>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</si>
  <si>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</si>
  <si>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</si>
  <si>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</si>
  <si>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</si>
  <si>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</si>
  <si>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</si>
  <si>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</si>
  <si>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</si>
  <si>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</si>
  <si>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</si>
  <si>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</si>
  <si>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</si>
  <si>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</si>
  <si>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</si>
  <si>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</si>
  <si>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</si>
  <si>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</si>
  <si>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</si>
  <si>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</si>
  <si>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</si>
  <si>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</si>
  <si>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</si>
  <si>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</si>
  <si>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</si>
  <si>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</si>
  <si>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</si>
  <si>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</si>
  <si>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</si>
  <si>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</si>
  <si>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</si>
  <si>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</si>
  <si>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</si>
  <si>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</si>
  <si>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</si>
  <si>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</si>
  <si>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</si>
  <si>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</si>
  <si>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</si>
  <si>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</si>
  <si>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</si>
  <si>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</si>
  <si>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</si>
  <si>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</si>
  <si>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</si>
  <si>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</si>
  <si>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</si>
  <si>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</si>
  <si>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</si>
  <si>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</si>
  <si>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</si>
  <si>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</si>
  <si>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</si>
  <si>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</si>
  <si>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</si>
  <si>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</si>
  <si>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</si>
  <si>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</si>
  <si>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</si>
  <si>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</si>
  <si>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</si>
  <si>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</si>
  <si>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</si>
  <si>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</si>
  <si>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</si>
  <si>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</si>
  <si>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</si>
  <si>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</si>
  <si>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</si>
  <si>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</si>
  <si>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</si>
  <si>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</si>
  <si>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</si>
  <si>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</si>
  <si>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</si>
  <si>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</si>
  <si>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</si>
  <si>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</si>
  <si>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</si>
  <si>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</si>
  <si>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</si>
  <si>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</si>
  <si>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</si>
  <si>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</si>
  <si>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</si>
  <si>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</si>
  <si>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</si>
  <si>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</si>
  <si>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</si>
  <si>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</si>
  <si>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</si>
  <si>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</si>
  <si>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</si>
  <si>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</si>
  <si>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</si>
  <si>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</si>
  <si>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</si>
  <si>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</si>
  <si>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</si>
  <si>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</si>
  <si>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</si>
  <si>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</si>
  <si>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</si>
  <si>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</si>
  <si>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</si>
  <si>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</si>
  <si>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</si>
  <si>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</si>
  <si>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</si>
  <si>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</si>
  <si>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</si>
  <si>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</si>
  <si>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</si>
  <si>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</si>
  <si>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</si>
  <si>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</si>
  <si>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</si>
  <si>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</si>
  <si>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</si>
  <si>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</si>
  <si>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</si>
  <si>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</si>
  <si>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</si>
  <si>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</si>
  <si>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</si>
  <si>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</si>
  <si>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</si>
  <si>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</si>
  <si>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</si>
  <si>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</si>
  <si>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</si>
  <si>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</si>
  <si>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</si>
  <si>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</si>
  <si>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</si>
  <si>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</si>
  <si>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</si>
  <si>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</si>
  <si>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</si>
  <si>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</si>
  <si>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</si>
  <si>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</si>
  <si>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</si>
  <si>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</si>
  <si>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</si>
  <si>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</si>
  <si>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</si>
  <si>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</si>
  <si>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</si>
  <si>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</si>
  <si>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</si>
  <si>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</si>
  <si>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</si>
  <si>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</si>
  <si>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</si>
  <si>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</si>
  <si>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</si>
  <si>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</si>
  <si>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</si>
  <si>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</si>
  <si>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</si>
  <si>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</si>
  <si>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</si>
  <si>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</si>
  <si>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</si>
  <si>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</si>
  <si>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</si>
  <si>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</si>
  <si>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</si>
  <si>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</si>
  <si>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</si>
  <si>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</si>
  <si>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</si>
  <si>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</si>
  <si>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</si>
  <si>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</si>
  <si>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</si>
  <si>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</si>
  <si>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</si>
  <si>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</si>
  <si>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</si>
  <si>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</si>
  <si>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</si>
  <si>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</si>
  <si>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</si>
  <si>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</si>
  <si>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</si>
  <si>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</si>
  <si>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</si>
  <si>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</si>
  <si>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</si>
  <si>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</si>
  <si>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</si>
  <si>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</si>
  <si>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</si>
  <si>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</si>
  <si>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</si>
  <si>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</si>
  <si>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</si>
  <si>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</si>
  <si>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</si>
  <si>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</si>
  <si>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</si>
  <si>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</si>
  <si>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</si>
  <si>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</si>
  <si>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</si>
  <si>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</si>
  <si>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</si>
  <si>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</si>
  <si>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</si>
  <si>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</si>
  <si>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</si>
  <si>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</si>
  <si>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</si>
  <si>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</si>
  <si>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</si>
  <si>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</si>
  <si>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</si>
  <si>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</si>
  <si>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</si>
  <si>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</si>
  <si>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</si>
  <si>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</si>
  <si>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</si>
  <si>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</si>
  <si>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</si>
  <si>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</si>
  <si>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</si>
  <si>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</si>
  <si>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</si>
  <si>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</si>
  <si>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</si>
  <si>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</si>
  <si>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</si>
  <si>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</si>
  <si>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</si>
  <si>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</si>
  <si>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</si>
  <si>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</si>
  <si>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</si>
  <si>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</si>
  <si>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</si>
  <si>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</si>
  <si>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</si>
  <si>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</si>
  <si>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</si>
  <si>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</si>
  <si>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</si>
  <si>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</si>
  <si>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</si>
  <si>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</si>
  <si>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</si>
  <si>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</si>
  <si>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</si>
  <si>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</si>
  <si>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</si>
  <si>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</si>
  <si>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</si>
  <si>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</si>
  <si>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</si>
  <si>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</si>
  <si>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</si>
  <si>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</si>
  <si>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</si>
  <si>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</si>
  <si>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</si>
  <si>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</si>
  <si>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</si>
  <si>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</si>
  <si>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</si>
  <si>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</si>
  <si>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</si>
  <si>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</si>
  <si>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</si>
  <si>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</si>
  <si>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</si>
  <si>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</si>
  <si>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</si>
  <si>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</si>
  <si>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</si>
  <si>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</si>
  <si>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</si>
  <si>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</si>
  <si>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</si>
  <si>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</si>
  <si>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</si>
  <si>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</si>
  <si>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</si>
  <si>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</si>
  <si>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</si>
  <si>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</si>
  <si>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</si>
  <si>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</si>
  <si>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</si>
  <si>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</si>
  <si>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</si>
  <si>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</si>
  <si>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</si>
  <si>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</si>
  <si>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</si>
  <si>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</si>
  <si>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</si>
  <si>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</si>
  <si>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</si>
  <si>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</si>
  <si>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</si>
  <si>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</si>
  <si>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</si>
  <si>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</si>
  <si>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</si>
  <si>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</si>
  <si>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</si>
  <si>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</si>
  <si>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</si>
  <si>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</si>
  <si>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</si>
  <si>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</si>
  <si>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</si>
  <si>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</si>
  <si>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</si>
  <si>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</si>
  <si>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</si>
  <si>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</si>
  <si>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</si>
  <si>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</si>
  <si>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</si>
  <si>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</si>
  <si>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</si>
  <si>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</si>
  <si>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</si>
  <si>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</si>
  <si>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</si>
  <si>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</si>
  <si>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</si>
  <si>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</si>
  <si>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</si>
  <si>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</si>
  <si>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</si>
  <si>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</si>
  <si>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</si>
  <si>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</si>
  <si>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</si>
  <si>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</si>
  <si>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</si>
  <si>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</si>
  <si>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</si>
  <si>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</si>
  <si>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</si>
  <si>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</si>
  <si>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</si>
  <si>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</si>
  <si>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</si>
  <si>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</si>
  <si>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</si>
  <si>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</si>
  <si>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</si>
  <si>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</si>
  <si>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</si>
  <si>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</si>
  <si>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</si>
  <si>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</si>
  <si>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</si>
  <si>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</si>
  <si>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</si>
  <si>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</si>
  <si>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</si>
  <si>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</si>
  <si>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</si>
  <si>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</si>
  <si>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</si>
  <si>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</si>
  <si>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</si>
  <si>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</si>
  <si>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</si>
  <si>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</si>
  <si>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</si>
  <si>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</si>
  <si>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</si>
  <si>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</si>
  <si>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</si>
  <si>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</si>
  <si>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</si>
  <si>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</si>
  <si>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</si>
  <si>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</si>
  <si>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</si>
  <si>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</si>
  <si>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</si>
  <si>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</si>
  <si>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</si>
  <si>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</si>
  <si>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</si>
  <si>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</si>
  <si>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</si>
  <si>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</si>
  <si>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</si>
  <si>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</si>
  <si>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</si>
  <si>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</si>
  <si>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</si>
  <si>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</si>
  <si>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</si>
  <si>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</si>
  <si>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</si>
  <si>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</si>
  <si>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</si>
  <si>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</si>
  <si>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</si>
  <si>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</si>
  <si>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</si>
  <si>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</si>
  <si>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</si>
  <si>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</si>
  <si>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</si>
  <si>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</si>
  <si>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</si>
  <si>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</si>
  <si>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</si>
  <si>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</si>
  <si>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</si>
  <si>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</si>
  <si>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</si>
  <si>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</si>
  <si>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</si>
  <si>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</si>
  <si>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</si>
  <si>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</si>
  <si>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</si>
  <si>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</si>
  <si>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</si>
  <si>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</si>
  <si>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</si>
  <si>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</si>
  <si>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</si>
  <si>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</si>
  <si>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</si>
  <si>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</si>
  <si>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</si>
  <si>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</si>
  <si>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</si>
  <si>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</si>
  <si>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</si>
  <si>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</si>
  <si>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</si>
  <si>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</si>
  <si>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</si>
  <si>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</si>
  <si>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</si>
  <si>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</si>
  <si>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</si>
  <si>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</si>
  <si>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</si>
  <si>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</si>
  <si>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</si>
  <si>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</si>
  <si>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</si>
  <si>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</si>
  <si>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</si>
  <si>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</si>
  <si>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</si>
  <si>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</si>
  <si>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</si>
  <si>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</si>
  <si>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</si>
  <si>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</si>
  <si>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</si>
  <si>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</si>
  <si>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</si>
  <si>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</si>
  <si>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</si>
  <si>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</si>
  <si>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</si>
  <si>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</si>
  <si>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</si>
  <si>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</si>
  <si>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</si>
  <si>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</si>
  <si>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</si>
  <si>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</si>
  <si>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</si>
  <si>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</si>
  <si>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</si>
  <si>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</si>
  <si>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</si>
  <si>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</si>
  <si>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</si>
  <si>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</si>
  <si>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</si>
  <si>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</si>
  <si>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</si>
  <si>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</si>
  <si>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</si>
  <si>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</si>
  <si>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</si>
  <si>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</si>
  <si>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</si>
  <si>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</si>
  <si>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</si>
  <si>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</si>
  <si>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</si>
  <si>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</si>
  <si>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</si>
  <si>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</si>
  <si>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</si>
  <si>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</si>
  <si>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</si>
  <si>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</si>
  <si>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</si>
  <si>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</si>
  <si>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</si>
  <si>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</si>
  <si>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</si>
  <si>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</si>
  <si>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</si>
  <si>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</si>
  <si>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</si>
  <si>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</si>
  <si>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</si>
  <si>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</si>
  <si>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</si>
  <si>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</si>
  <si>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</si>
  <si>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</si>
  <si>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</si>
  <si>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</si>
  <si>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</si>
  <si>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</si>
  <si>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</si>
  <si>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</si>
  <si>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</si>
  <si>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</si>
  <si>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</si>
  <si>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</si>
  <si>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</si>
  <si>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</si>
  <si>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</si>
  <si>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</si>
  <si>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</si>
  <si>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</si>
  <si>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</si>
  <si>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</si>
  <si>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</si>
  <si>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</si>
  <si>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</si>
  <si>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</si>
  <si>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</si>
  <si>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</si>
  <si>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</si>
  <si>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</si>
  <si>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</si>
  <si>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</si>
  <si>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</si>
  <si>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</si>
  <si>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</si>
  <si>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</si>
  <si>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</si>
  <si>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</si>
  <si>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</si>
  <si>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</si>
  <si>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</si>
  <si>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</si>
  <si>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</si>
  <si>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</si>
  <si>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</si>
  <si>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</si>
  <si>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</si>
  <si>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</si>
  <si>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</si>
  <si>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</si>
  <si>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</si>
  <si>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</si>
  <si>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</si>
  <si>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</si>
  <si>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</si>
  <si>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</si>
  <si>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</si>
  <si>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</si>
  <si>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</si>
  <si>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</si>
  <si>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</si>
  <si>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</si>
  <si>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</si>
  <si>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</si>
  <si>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</si>
  <si>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</si>
  <si>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</si>
  <si>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</si>
  <si>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</si>
  <si>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</si>
  <si>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</si>
  <si>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</si>
  <si>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</si>
  <si>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</si>
  <si>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</si>
  <si>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</si>
  <si>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</si>
  <si>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</si>
  <si>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</si>
  <si>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</si>
  <si>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</si>
  <si>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</si>
  <si>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</si>
  <si>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</si>
  <si>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</si>
  <si>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</si>
  <si>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</si>
  <si>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</si>
  <si>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</si>
  <si>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</si>
  <si>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</si>
  <si>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</si>
  <si>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</si>
  <si>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</si>
  <si>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</si>
  <si>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</si>
  <si>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</si>
  <si>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</si>
  <si>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</si>
  <si>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</si>
  <si>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</si>
  <si>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</si>
  <si>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</si>
  <si>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</si>
  <si>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</si>
  <si>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</si>
  <si>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</si>
  <si>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</si>
  <si>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</si>
  <si>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</si>
  <si>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</si>
  <si>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</si>
  <si>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</si>
  <si>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</si>
  <si>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</si>
  <si>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</si>
  <si>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</si>
  <si>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</si>
  <si>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</si>
  <si>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</si>
  <si>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</si>
  <si>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</si>
  <si>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</si>
  <si>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</si>
  <si>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</si>
  <si>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</si>
  <si>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</si>
  <si>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</si>
  <si>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</si>
  <si>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</si>
  <si>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</si>
  <si>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</si>
  <si>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</si>
  <si>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</si>
  <si>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</si>
  <si>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</si>
  <si>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</si>
  <si>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</si>
  <si>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</si>
  <si>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</si>
  <si>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</si>
  <si>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</si>
  <si>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</si>
  <si>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</si>
  <si>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</si>
  <si>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</si>
  <si>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</si>
  <si>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</si>
  <si>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</si>
  <si>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</si>
  <si>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</si>
  <si>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</si>
  <si>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</si>
  <si>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</si>
  <si>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</si>
  <si>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</si>
  <si>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</si>
  <si>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</si>
  <si>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</si>
  <si>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</si>
  <si>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</si>
  <si>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</si>
  <si>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</si>
  <si>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</si>
  <si>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</si>
  <si>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</si>
  <si>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</si>
  <si>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</si>
  <si>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</si>
  <si>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</si>
  <si>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</si>
  <si>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</si>
  <si>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</si>
  <si>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</si>
  <si>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</si>
  <si>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</si>
  <si>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</si>
  <si>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</si>
  <si>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</si>
  <si>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</si>
  <si>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</si>
  <si>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</si>
  <si>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</si>
  <si>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</si>
  <si>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</si>
  <si>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</si>
  <si>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</si>
  <si>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</si>
  <si>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</si>
  <si>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</si>
  <si>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</si>
  <si>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</si>
  <si>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</si>
  <si>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</si>
  <si>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</si>
  <si>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</si>
  <si>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</si>
  <si>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</si>
  <si>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</si>
  <si>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</si>
  <si>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</si>
  <si>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</si>
  <si>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</si>
  <si>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</si>
  <si>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</si>
  <si>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</si>
  <si>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</si>
  <si>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</si>
  <si>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</si>
  <si>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</si>
  <si>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</si>
  <si>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</si>
  <si>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</si>
  <si>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</si>
  <si>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</si>
  <si>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</si>
  <si>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</si>
  <si>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</si>
  <si>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</si>
  <si>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</si>
  <si>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</si>
  <si>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</si>
  <si>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</si>
  <si>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</si>
  <si>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</si>
  <si>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</si>
  <si>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</si>
  <si>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</si>
  <si>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</si>
  <si>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</si>
  <si>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</si>
  <si>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</si>
  <si>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</si>
  <si>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</si>
  <si>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</si>
  <si>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</si>
  <si>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</si>
  <si>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</si>
  <si>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</si>
  <si>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</si>
  <si>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</si>
  <si>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</si>
  <si>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</si>
  <si>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</si>
  <si>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</si>
  <si>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</si>
  <si>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</si>
  <si>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</si>
  <si>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</si>
  <si>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</si>
  <si>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</si>
  <si>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</si>
  <si>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</si>
  <si>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</si>
  <si>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</si>
  <si>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</si>
  <si>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</si>
  <si>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</si>
  <si>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</si>
  <si>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</si>
  <si>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</si>
  <si>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</si>
  <si>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</si>
  <si>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</si>
  <si>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</si>
  <si>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</si>
  <si>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</si>
  <si>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</si>
  <si>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</si>
  <si>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</si>
  <si>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</si>
  <si>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</si>
  <si>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</si>
  <si>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</si>
  <si>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</si>
  <si>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</si>
  <si>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</si>
  <si>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</si>
  <si>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</si>
  <si>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</si>
  <si>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</si>
  <si>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</si>
  <si>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</si>
  <si>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</si>
  <si>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</si>
  <si>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</si>
  <si>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</si>
  <si>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</si>
  <si>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</si>
  <si>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</si>
  <si>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</si>
  <si>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</si>
  <si>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</si>
  <si>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</si>
  <si>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</si>
  <si>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</si>
  <si>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</si>
  <si>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</si>
  <si>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</si>
  <si>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</si>
  <si>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</si>
  <si>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</si>
  <si>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</si>
  <si>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</si>
  <si>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</si>
  <si>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</si>
  <si>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</si>
  <si>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</si>
  <si>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</si>
  <si>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</si>
  <si>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</si>
  <si>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</si>
  <si>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</si>
  <si>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</si>
  <si>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</si>
  <si>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</si>
  <si>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</si>
  <si>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</si>
  <si>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</si>
  <si>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</si>
  <si>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</si>
  <si>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</si>
  <si>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</si>
  <si>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</si>
  <si>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</si>
  <si>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</si>
  <si>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</si>
  <si>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</si>
  <si>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</si>
  <si>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</si>
  <si>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</si>
  <si>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</si>
  <si>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</si>
  <si>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</si>
  <si>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</si>
  <si>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</si>
  <si>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</si>
  <si>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</si>
  <si>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</si>
  <si>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</si>
  <si>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</si>
  <si>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</si>
  <si>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</si>
  <si>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</si>
  <si>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</si>
  <si>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</si>
  <si>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</si>
  <si>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</si>
  <si>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</si>
  <si>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</si>
  <si>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</si>
  <si>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</si>
  <si>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</si>
  <si>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</si>
  <si>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</si>
  <si>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</si>
  <si>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</si>
  <si>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</si>
  <si>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</si>
  <si>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</si>
  <si>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</si>
  <si>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</si>
  <si>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</si>
  <si>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</si>
  <si>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</si>
  <si>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</si>
  <si>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</si>
  <si>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</si>
  <si>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</si>
  <si>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</si>
  <si>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</si>
  <si>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</si>
  <si>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</si>
  <si>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</si>
  <si>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</si>
  <si>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</si>
  <si>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</si>
  <si>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</si>
  <si>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</si>
  <si>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</si>
  <si>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</si>
  <si>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</si>
  <si>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</si>
  <si>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</si>
  <si>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</si>
  <si>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</si>
  <si>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</si>
  <si>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</si>
  <si>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</si>
  <si>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</si>
  <si>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</si>
  <si>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</si>
  <si>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</si>
  <si>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</si>
  <si>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</si>
  <si>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</si>
  <si>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</si>
  <si>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</si>
  <si>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</si>
  <si>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</si>
  <si>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</si>
  <si>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</si>
  <si>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</si>
  <si>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</si>
  <si>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</si>
  <si>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</si>
  <si>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</si>
  <si>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</si>
  <si>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</si>
  <si>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</si>
  <si>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</si>
  <si>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</si>
  <si>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</si>
  <si>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</si>
  <si>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</si>
  <si>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</si>
  <si>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</si>
  <si>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</si>
  <si>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</si>
  <si>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</si>
  <si>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</si>
  <si>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</si>
  <si>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</si>
  <si>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</si>
  <si>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</si>
  <si>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</si>
  <si>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</si>
  <si>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</si>
  <si>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</si>
  <si>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</si>
  <si>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</si>
  <si>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</si>
  <si>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</si>
  <si>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</si>
  <si>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</si>
  <si>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</si>
  <si>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</si>
  <si>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</si>
  <si>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</si>
  <si>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</si>
  <si>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</si>
  <si>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</si>
  <si>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</si>
  <si>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</si>
  <si>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</si>
  <si>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</si>
  <si>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</si>
  <si>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</si>
  <si>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</si>
  <si>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</si>
  <si>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</si>
  <si>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</si>
  <si>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</si>
  <si>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</si>
  <si>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</si>
  <si>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</si>
  <si>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</si>
  <si>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</si>
  <si>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</si>
  <si>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</si>
  <si>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</si>
  <si>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</si>
  <si>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</si>
  <si>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</si>
  <si>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</si>
  <si>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</si>
  <si>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</si>
  <si>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</si>
  <si>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</si>
  <si>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</si>
  <si>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</si>
  <si>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</si>
  <si>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</si>
  <si>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</si>
  <si>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</si>
  <si>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</si>
  <si>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</si>
  <si>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</si>
  <si>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</si>
  <si>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</si>
  <si>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</si>
  <si>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</si>
  <si>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</si>
  <si>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</si>
  <si>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</si>
  <si>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</si>
  <si>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</si>
  <si>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</si>
  <si>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</si>
  <si>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</si>
  <si>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</si>
  <si>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</si>
  <si>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</si>
  <si>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</si>
  <si>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</si>
  <si>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</si>
  <si>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</si>
  <si>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</si>
  <si>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</si>
  <si>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</si>
  <si>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</si>
  <si>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</si>
  <si>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</si>
  <si>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</si>
  <si>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</si>
  <si>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</si>
  <si>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</si>
  <si>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</si>
  <si>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</si>
  <si>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</si>
  <si>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</si>
  <si>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</si>
  <si>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</si>
  <si>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</si>
  <si>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</si>
  <si>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</si>
  <si>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</si>
  <si>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</si>
  <si>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</si>
  <si>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</si>
  <si>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</si>
  <si>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</si>
  <si>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</si>
  <si>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</si>
  <si>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</si>
  <si>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</si>
  <si>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</si>
  <si>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</si>
  <si>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</si>
  <si>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</si>
  <si>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</si>
  <si>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</si>
  <si>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</si>
  <si>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</si>
  <si>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</si>
  <si>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</si>
  <si>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</si>
  <si>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</si>
  <si>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</si>
  <si>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</si>
  <si>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</si>
  <si>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</si>
  <si>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</si>
  <si>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</si>
  <si>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</si>
  <si>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</si>
  <si>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</si>
  <si>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</si>
  <si>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</si>
  <si>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</si>
  <si>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</si>
  <si>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</si>
  <si>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</si>
  <si>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</si>
  <si>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</si>
  <si>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</si>
  <si>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</si>
  <si>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</si>
  <si>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</si>
  <si>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</si>
  <si>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</si>
  <si>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</si>
  <si>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</si>
  <si>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</si>
  <si>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</si>
  <si>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</si>
  <si>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</si>
  <si>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</si>
  <si>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</si>
  <si>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</si>
  <si>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</si>
  <si>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</si>
  <si>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</si>
  <si>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</si>
  <si>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</si>
  <si>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</si>
  <si>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</si>
  <si>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</si>
  <si>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</si>
  <si>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</si>
  <si>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</si>
  <si>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</si>
  <si>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</si>
  <si>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</si>
  <si>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</si>
  <si>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</si>
  <si>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</si>
  <si>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</si>
  <si>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</si>
  <si>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</si>
  <si>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</si>
  <si>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</si>
  <si>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</si>
  <si>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</si>
  <si>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</si>
  <si>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</si>
  <si>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</si>
  <si>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</si>
  <si>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</si>
  <si>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</si>
  <si>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</si>
  <si>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</si>
  <si>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</si>
  <si>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</si>
  <si>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</si>
  <si>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</si>
  <si>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</si>
  <si>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</si>
  <si>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</si>
  <si>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</si>
  <si>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</si>
  <si>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</si>
  <si>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</si>
  <si>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</si>
  <si>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</si>
  <si>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</si>
  <si>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</si>
  <si>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</si>
  <si>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</si>
  <si>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</si>
  <si>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</si>
  <si>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</si>
  <si>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</si>
  <si>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</si>
  <si>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</si>
  <si>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</si>
  <si>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</si>
  <si>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</si>
  <si>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</si>
  <si>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</si>
  <si>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</si>
  <si>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</si>
  <si>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</si>
  <si>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</si>
  <si>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</si>
  <si>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</si>
  <si>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</si>
  <si>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</si>
  <si>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</si>
  <si>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</si>
  <si>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</si>
  <si>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</si>
  <si>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</si>
  <si>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</si>
  <si>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</si>
  <si>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</si>
  <si>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</si>
  <si>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</si>
  <si>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</si>
  <si>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</si>
  <si>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</si>
  <si>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</si>
  <si>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</si>
  <si>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</si>
  <si>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</si>
  <si>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</si>
  <si>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</si>
  <si>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</si>
  <si>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</si>
  <si>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</si>
  <si>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</si>
  <si>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</si>
  <si>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</si>
  <si>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</si>
  <si>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</si>
  <si>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</si>
  <si>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</si>
  <si>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</si>
  <si>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</si>
  <si>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</si>
  <si>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</si>
  <si>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</si>
  <si>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</si>
  <si>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</si>
  <si>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</si>
  <si>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</si>
  <si>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</si>
  <si>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</si>
  <si>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</si>
  <si>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</si>
  <si>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</si>
  <si>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</si>
  <si>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</si>
  <si>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</si>
  <si>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</si>
  <si>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</si>
  <si>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</si>
  <si>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</si>
  <si>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</si>
  <si>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</si>
  <si>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</si>
  <si>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</si>
  <si>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</si>
  <si>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</si>
  <si>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</si>
  <si>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</si>
  <si>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</si>
  <si>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</si>
  <si>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</si>
  <si>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</si>
  <si>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</si>
  <si>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</si>
  <si>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</si>
  <si>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</si>
  <si>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</si>
  <si>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</si>
  <si>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</si>
  <si>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</si>
  <si>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</si>
  <si>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</si>
  <si>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</si>
  <si>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</si>
  <si>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</si>
  <si>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</si>
  <si>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</si>
  <si>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</si>
  <si>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</si>
  <si>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</si>
  <si>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</si>
  <si>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</si>
  <si>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</si>
  <si>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</si>
  <si>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</si>
  <si>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</si>
  <si>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</si>
  <si>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</si>
  <si>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</si>
  <si>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</si>
  <si>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</si>
  <si>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</si>
  <si>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</si>
  <si>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</si>
  <si>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</si>
  <si>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</si>
  <si>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</si>
  <si>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</si>
  <si>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</si>
  <si>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</si>
  <si>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</si>
  <si>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</si>
  <si>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</si>
  <si>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</si>
  <si>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</si>
  <si>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</si>
  <si>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</si>
  <si>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</si>
  <si>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</si>
  <si>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</si>
  <si>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</si>
  <si>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</si>
  <si>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</si>
  <si>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</si>
  <si>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</si>
  <si>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</si>
  <si>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</si>
  <si>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</si>
  <si>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</si>
  <si>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</si>
  <si>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</si>
  <si>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</si>
  <si>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</si>
  <si>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</si>
  <si>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</si>
  <si>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</si>
  <si>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</si>
  <si>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</si>
  <si>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</si>
  <si>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</si>
  <si>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</si>
  <si>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</si>
  <si>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</si>
  <si>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</si>
  <si>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</si>
  <si>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</si>
  <si>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</si>
  <si>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</si>
  <si>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</si>
  <si>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</si>
  <si>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</si>
  <si>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</si>
  <si>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</si>
  <si>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</si>
  <si>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</si>
  <si>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</si>
  <si>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</si>
  <si>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</si>
  <si>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</si>
  <si>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</si>
  <si>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</si>
  <si>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</si>
  <si>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</si>
  <si>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</si>
  <si>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</si>
  <si>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</si>
  <si>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</si>
  <si>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</si>
  <si>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</si>
  <si>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</si>
  <si>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</si>
  <si>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</si>
  <si>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</si>
  <si>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</si>
  <si>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</si>
  <si>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</si>
  <si>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</si>
  <si>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</si>
  <si>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</si>
  <si>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</si>
  <si>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</si>
  <si>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</si>
  <si>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</si>
  <si>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</si>
  <si>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</si>
  <si>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</si>
  <si>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</si>
  <si>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</si>
  <si>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</si>
  <si>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</si>
  <si>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</si>
  <si>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</si>
  <si>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</si>
  <si>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</si>
  <si>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</si>
  <si>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</si>
  <si>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</si>
  <si>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</si>
  <si>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</si>
  <si>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</si>
  <si>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</si>
  <si>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</si>
  <si>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</si>
  <si>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</si>
  <si>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</si>
  <si>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</si>
  <si>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</si>
  <si>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</si>
  <si>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</si>
  <si>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</si>
  <si>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</si>
  <si>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</si>
  <si>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</si>
  <si>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</si>
  <si>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</si>
  <si>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</si>
  <si>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</si>
  <si>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</si>
  <si>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</si>
  <si>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</si>
  <si>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</si>
  <si>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</si>
  <si>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</si>
  <si>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</si>
  <si>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</si>
  <si>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</si>
  <si>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</si>
  <si>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</si>
  <si>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</si>
  <si>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</si>
  <si>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</si>
  <si>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</si>
  <si>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</si>
  <si>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</si>
  <si>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</si>
  <si>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</si>
  <si>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</si>
  <si>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</si>
  <si>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</si>
  <si>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</si>
  <si>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</si>
  <si>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</si>
  <si>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</si>
  <si>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</si>
  <si>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</si>
  <si>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</si>
  <si>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</si>
  <si>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</si>
  <si>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</si>
  <si>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</si>
  <si>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</si>
  <si>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</si>
  <si>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</si>
  <si>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</si>
  <si>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</si>
  <si>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</si>
  <si>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</si>
  <si>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</si>
  <si>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</si>
  <si>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</si>
  <si>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</si>
  <si>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</si>
  <si>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</si>
  <si>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</si>
  <si>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</si>
  <si>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</si>
  <si>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</si>
  <si>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</si>
  <si>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</si>
  <si>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</si>
  <si>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</si>
  <si>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</si>
  <si>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</si>
  <si>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</si>
  <si>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</si>
  <si>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</si>
  <si>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</si>
  <si>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</si>
  <si>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</si>
  <si>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</si>
  <si>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</si>
  <si>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</si>
  <si>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</si>
  <si>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</si>
  <si>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</si>
  <si>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</si>
  <si>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</si>
  <si>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</si>
  <si>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</si>
  <si>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</si>
  <si>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</si>
  <si>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</si>
  <si>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</si>
  <si>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</si>
  <si>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</si>
  <si>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</si>
  <si>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</si>
  <si>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</si>
  <si>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</si>
  <si>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</si>
  <si>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</si>
  <si>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</si>
  <si>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</si>
  <si>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</si>
  <si>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</si>
  <si>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</si>
  <si>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</si>
  <si>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</si>
  <si>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</si>
  <si>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</si>
  <si>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</si>
  <si>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</si>
  <si>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</si>
  <si>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</si>
  <si>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</si>
  <si>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</si>
  <si>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</si>
  <si>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</si>
  <si>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</si>
  <si>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</si>
  <si>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</si>
  <si>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</si>
  <si>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</si>
  <si>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</si>
  <si>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</si>
  <si>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</si>
  <si>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</si>
  <si>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</si>
  <si>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</si>
  <si>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</si>
  <si>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</si>
  <si>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</si>
  <si>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</si>
  <si>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</si>
  <si>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</si>
  <si>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</si>
  <si>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</si>
  <si>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</si>
  <si>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</si>
  <si>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</si>
  <si>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</si>
  <si>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</si>
  <si>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</si>
  <si>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</si>
  <si>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</si>
  <si>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</si>
  <si>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</si>
  <si>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</si>
  <si>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</si>
  <si>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</si>
  <si>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</si>
  <si>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</si>
  <si>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</si>
  <si>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</si>
  <si>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</si>
  <si>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</si>
  <si>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</si>
  <si>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</si>
  <si>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</si>
  <si>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</si>
  <si>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</si>
  <si>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</si>
  <si>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</si>
  <si>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</si>
  <si>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</si>
  <si>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</si>
  <si>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</si>
  <si>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</si>
  <si>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</si>
  <si>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</si>
  <si>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</si>
  <si>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</si>
  <si>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</si>
  <si>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</si>
  <si>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</si>
  <si>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</si>
  <si>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</si>
  <si>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</si>
  <si>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</si>
  <si>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</si>
  <si>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</si>
  <si>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</si>
  <si>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</si>
  <si>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</si>
  <si>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</si>
  <si>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</si>
  <si>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</si>
  <si>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</si>
  <si>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</si>
  <si>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</si>
  <si>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</si>
  <si>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</si>
  <si>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</si>
  <si>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</si>
  <si>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</si>
  <si>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</si>
  <si>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</si>
  <si>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</si>
  <si>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</si>
  <si>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</si>
  <si>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</si>
  <si>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</si>
  <si>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</si>
  <si>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</si>
  <si>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</si>
  <si>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</si>
  <si>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</si>
  <si>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</si>
  <si>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</si>
  <si>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</si>
  <si>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</si>
  <si>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</si>
  <si>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</si>
  <si>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</si>
  <si>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</si>
  <si>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</si>
  <si>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</si>
  <si>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</si>
  <si>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</si>
  <si>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</si>
  <si>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</si>
  <si>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</si>
  <si>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</si>
  <si>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</si>
  <si>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</si>
  <si>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</si>
  <si>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</si>
  <si>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</si>
  <si>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</si>
  <si>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</si>
  <si>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</si>
  <si>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</si>
  <si>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</si>
  <si>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</si>
  <si>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</si>
  <si>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</si>
  <si>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</si>
  <si>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</si>
  <si>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</si>
  <si>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</si>
  <si>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</si>
  <si>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</si>
  <si>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</si>
  <si>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</si>
  <si>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</si>
  <si>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</si>
  <si>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</si>
  <si>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</si>
  <si>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</si>
  <si>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</si>
  <si>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</si>
  <si>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</si>
  <si>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</si>
  <si>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</si>
  <si>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</si>
  <si>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</si>
  <si>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</si>
  <si>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</si>
  <si>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</si>
  <si>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</si>
  <si>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</si>
  <si>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</si>
  <si>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</si>
  <si>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</si>
  <si>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</si>
  <si>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</si>
  <si>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</si>
  <si>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</si>
  <si>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</si>
  <si>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</si>
  <si>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</si>
  <si>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</si>
  <si>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</si>
  <si>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</si>
  <si>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</si>
  <si>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</si>
  <si>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</si>
  <si>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</si>
  <si>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</si>
  <si>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</si>
  <si>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</si>
  <si>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</si>
  <si>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</si>
  <si>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</si>
  <si>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</si>
  <si>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</si>
  <si>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</si>
  <si>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</si>
  <si>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</si>
  <si>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</si>
  <si>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</si>
  <si>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</si>
  <si>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</si>
  <si>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</si>
  <si>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</si>
  <si>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</si>
  <si>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</si>
  <si>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</si>
  <si>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</si>
  <si>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</si>
  <si>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</si>
  <si>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</si>
  <si>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</si>
  <si>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</si>
  <si>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</si>
  <si>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</si>
  <si>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</si>
  <si>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</si>
  <si>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</si>
  <si>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</si>
  <si>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</si>
  <si>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</si>
  <si>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</si>
  <si>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</si>
  <si>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</si>
  <si>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</si>
  <si>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</si>
  <si>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</si>
  <si>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</si>
  <si>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</si>
  <si>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</si>
  <si>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</si>
  <si>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</si>
  <si>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</si>
  <si>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</si>
  <si>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</si>
  <si>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</si>
  <si>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</si>
  <si>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</si>
  <si>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</si>
  <si>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</si>
  <si>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</si>
  <si>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</si>
  <si>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</si>
  <si>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</si>
  <si>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</si>
  <si>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</si>
  <si>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</si>
  <si>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</si>
  <si>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</si>
  <si>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</si>
  <si>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</si>
  <si>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</si>
  <si>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</si>
  <si>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</si>
  <si>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</si>
  <si>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</si>
  <si>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</si>
  <si>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</si>
  <si>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</si>
  <si>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</si>
  <si>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</si>
  <si>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</si>
  <si>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</si>
  <si>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</si>
  <si>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</si>
  <si>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</si>
  <si>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</si>
  <si>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</si>
  <si>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</si>
  <si>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</si>
  <si>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</si>
  <si>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</si>
  <si>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</si>
  <si>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</si>
  <si>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</si>
  <si>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</si>
  <si>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</si>
  <si>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</si>
  <si>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</si>
  <si>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</si>
  <si>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</si>
  <si>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</si>
  <si>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</si>
  <si>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</si>
  <si>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</si>
  <si>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</si>
  <si>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</si>
  <si>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</si>
  <si>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</si>
  <si>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</si>
  <si>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</si>
  <si>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</si>
  <si>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</si>
  <si>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</si>
  <si>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</si>
  <si>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</si>
  <si>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</si>
  <si>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</si>
  <si>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</si>
  <si>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</si>
  <si>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</si>
  <si>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</si>
  <si>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</si>
  <si>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</si>
  <si>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</si>
  <si>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</si>
  <si>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</si>
  <si>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</si>
  <si>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</si>
  <si>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</si>
  <si>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</si>
  <si>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</si>
  <si>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</si>
  <si>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</si>
  <si>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</si>
  <si>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</si>
  <si>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</si>
  <si>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</si>
  <si>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</si>
  <si>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</si>
  <si>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</si>
  <si>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</si>
  <si>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</si>
  <si>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</si>
  <si>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</si>
  <si>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</si>
  <si>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</si>
  <si>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</si>
  <si>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</si>
  <si>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</si>
  <si>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</si>
  <si>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</si>
  <si>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</si>
  <si>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</si>
  <si>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</si>
  <si>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</si>
  <si>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</si>
  <si>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</si>
  <si>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</si>
  <si>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</si>
  <si>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</si>
  <si>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</si>
  <si>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</si>
  <si>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</si>
  <si>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</si>
  <si>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</si>
  <si>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</si>
  <si>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</si>
  <si>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</si>
  <si>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</si>
  <si>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</si>
  <si>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</si>
  <si>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</si>
  <si>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</si>
  <si>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</si>
  <si>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</si>
  <si>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</si>
  <si>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</si>
  <si>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</si>
  <si>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</si>
  <si>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</si>
  <si>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</si>
  <si>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</si>
  <si>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</si>
  <si>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</si>
  <si>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</si>
  <si>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</si>
  <si>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</si>
  <si>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</si>
  <si>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</si>
  <si>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</si>
  <si>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</si>
  <si>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</si>
  <si>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</si>
  <si>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</si>
  <si>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</si>
  <si>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</si>
  <si>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</si>
  <si>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</si>
  <si>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</si>
  <si>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</si>
  <si>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</si>
  <si>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</si>
  <si>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</si>
  <si>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</si>
  <si>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</si>
  <si>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</si>
  <si>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</si>
  <si>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</si>
  <si>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</si>
  <si>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</si>
  <si>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</si>
  <si>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</si>
  <si>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</si>
  <si>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</si>
  <si>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</si>
  <si>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</si>
  <si>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</si>
  <si>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</si>
  <si>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</si>
  <si>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</si>
  <si>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</si>
  <si>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</si>
  <si>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</si>
  <si>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</si>
  <si>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</si>
  <si>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</si>
  <si>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</si>
  <si>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</si>
  <si>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</si>
  <si>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</si>
  <si>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</si>
  <si>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</si>
  <si>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</si>
  <si>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</si>
  <si>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</si>
  <si>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</si>
  <si>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</si>
  <si>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</si>
  <si>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</si>
  <si>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</si>
  <si>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</si>
  <si>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</si>
  <si>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</si>
  <si>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</si>
  <si>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</si>
  <si>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</si>
  <si>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</si>
  <si>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</si>
  <si>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</si>
  <si>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</si>
  <si>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</si>
  <si>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</si>
  <si>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</si>
  <si>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</si>
  <si>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</si>
  <si>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</si>
  <si>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</si>
  <si>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</si>
  <si>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</si>
  <si>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</si>
  <si>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</si>
  <si>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</si>
  <si>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</si>
  <si>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</si>
  <si>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</si>
  <si>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</si>
  <si>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</si>
  <si>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</si>
  <si>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</si>
  <si>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</si>
  <si>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</si>
  <si>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</si>
  <si>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</si>
  <si>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</si>
  <si>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</si>
  <si>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</si>
  <si>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</si>
  <si>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</si>
  <si>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</si>
  <si>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</si>
  <si>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</si>
  <si>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</si>
  <si>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</si>
  <si>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</si>
  <si>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</si>
  <si>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</si>
  <si>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</si>
  <si>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</si>
  <si>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</si>
  <si>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</si>
  <si>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</si>
  <si>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</si>
  <si>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</si>
  <si>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</si>
  <si>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</si>
  <si>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</si>
  <si>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</si>
  <si>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</si>
  <si>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</si>
  <si>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</si>
  <si>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</si>
  <si>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</si>
  <si>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</si>
  <si>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</si>
  <si>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</si>
  <si>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</si>
  <si>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</si>
  <si>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</si>
  <si>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</si>
  <si>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</si>
  <si>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</si>
  <si>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</si>
  <si>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</si>
  <si>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</si>
  <si>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</si>
  <si>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</si>
  <si>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</si>
  <si>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</si>
  <si>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</si>
  <si>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</si>
  <si>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</si>
  <si>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</si>
  <si>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</si>
  <si>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</si>
  <si>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</si>
  <si>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</si>
  <si>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</si>
  <si>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</si>
  <si>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</si>
  <si>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</si>
  <si>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</si>
  <si>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</si>
  <si>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</si>
  <si>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</si>
  <si>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</si>
  <si>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</si>
  <si>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</si>
  <si>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</si>
  <si>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</si>
  <si>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</si>
  <si>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</si>
  <si>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</si>
  <si>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</si>
  <si>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</si>
  <si>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</si>
  <si>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</si>
  <si>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</si>
  <si>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</si>
  <si>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</si>
  <si>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</si>
  <si>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</si>
  <si>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</si>
  <si>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</si>
  <si>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</si>
  <si>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</si>
  <si>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</si>
  <si>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</si>
  <si>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</si>
  <si>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</si>
  <si>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</si>
  <si>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</si>
  <si>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</si>
  <si>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</si>
  <si>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</si>
  <si>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</si>
  <si>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</si>
  <si>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</si>
  <si>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</si>
  <si>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</si>
  <si>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</si>
  <si>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</si>
  <si>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</si>
  <si>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</si>
  <si>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</si>
  <si>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</si>
  <si>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</si>
  <si>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</si>
  <si>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</si>
  <si>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</si>
  <si>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</si>
  <si>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</si>
  <si>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</si>
  <si>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</si>
  <si>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</si>
  <si>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</si>
  <si>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</si>
  <si>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</si>
  <si>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</si>
  <si>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</si>
  <si>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</si>
  <si>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</si>
  <si>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</si>
  <si>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</si>
  <si>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</si>
  <si>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</si>
  <si>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</si>
  <si>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</si>
  <si>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</si>
  <si>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</si>
  <si>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</si>
  <si>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</si>
  <si>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</si>
  <si>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</si>
  <si>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</si>
  <si>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</si>
  <si>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</si>
  <si>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</si>
  <si>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</si>
  <si>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</si>
  <si>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</si>
  <si>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</si>
  <si>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</si>
  <si>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</si>
  <si>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</si>
  <si>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</si>
  <si>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</si>
  <si>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</si>
  <si>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</si>
  <si>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</si>
  <si>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</si>
  <si>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</si>
  <si>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</si>
  <si>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</si>
  <si>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</si>
  <si>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</si>
  <si>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</si>
  <si>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</si>
  <si>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</si>
  <si>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</si>
  <si>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</si>
  <si>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</si>
  <si>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</si>
  <si>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</si>
  <si>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</si>
  <si>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</si>
  <si>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</si>
  <si>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</si>
  <si>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</si>
  <si>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</si>
  <si>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</si>
  <si>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</si>
  <si>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</si>
  <si>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</si>
  <si>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</si>
  <si>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</si>
  <si>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</si>
  <si>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</si>
  <si>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</si>
  <si>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</si>
  <si>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</si>
  <si>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</si>
  <si>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</si>
  <si>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</si>
  <si>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</si>
  <si>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</si>
  <si>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</si>
  <si>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</si>
  <si>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</si>
  <si>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</si>
  <si>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</si>
  <si>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</si>
  <si>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</si>
  <si>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</si>
  <si>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</si>
  <si>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</si>
  <si>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</si>
  <si>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</si>
  <si>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</si>
  <si>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</si>
  <si>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</si>
  <si>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</si>
  <si>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</si>
  <si>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</si>
  <si>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</si>
  <si>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</si>
  <si>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</si>
  <si>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</si>
  <si>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</si>
  <si>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</si>
  <si>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</si>
  <si>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</si>
  <si>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</si>
  <si>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</si>
  <si>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</si>
  <si>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</si>
  <si>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</si>
  <si>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</si>
  <si>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</si>
  <si>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</si>
  <si>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</si>
  <si>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</si>
  <si>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</si>
  <si>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</si>
  <si>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</si>
  <si>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</si>
  <si>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</si>
  <si>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</si>
  <si>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</si>
  <si>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</si>
  <si>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</si>
  <si>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</si>
  <si>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</si>
  <si>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</si>
  <si>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</si>
  <si>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</si>
  <si>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</si>
  <si>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</si>
  <si>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</si>
  <si>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</si>
  <si>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</si>
  <si>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</si>
  <si>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</si>
  <si>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</si>
  <si>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</si>
  <si>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</si>
  <si>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</si>
  <si>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</si>
  <si>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</si>
  <si>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</si>
  <si>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</si>
  <si>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</si>
  <si>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</si>
  <si>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</si>
  <si>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</si>
  <si>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</si>
  <si>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</si>
  <si>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</si>
  <si>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</si>
  <si>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</si>
  <si>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</si>
  <si>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</si>
  <si>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</si>
  <si>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</si>
  <si>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</si>
  <si>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</si>
  <si>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</si>
  <si>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</si>
  <si>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</si>
  <si>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</si>
  <si>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</si>
  <si>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</si>
  <si>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</si>
  <si>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</si>
  <si>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</si>
  <si>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</si>
  <si>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</si>
  <si>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</si>
  <si>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</si>
  <si>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</si>
  <si>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</si>
  <si>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</si>
  <si>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</si>
  <si>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</si>
  <si>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</si>
  <si>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</si>
  <si>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</si>
  <si>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</si>
  <si>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</si>
  <si>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</si>
  <si>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</si>
  <si>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</si>
  <si>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</si>
  <si>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</si>
  <si>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</si>
  <si>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</si>
  <si>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</si>
  <si>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</si>
  <si>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</si>
  <si>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</si>
  <si>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</si>
  <si>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</si>
  <si>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</si>
  <si>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</si>
  <si>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</si>
  <si>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</si>
  <si>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</si>
  <si>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</si>
  <si>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</si>
  <si>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</si>
  <si>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</si>
  <si>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</si>
  <si>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</si>
  <si>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</si>
  <si>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</si>
  <si>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</si>
  <si>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</si>
  <si>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</si>
  <si>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</si>
  <si>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</si>
  <si>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</si>
  <si>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</si>
  <si>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</si>
  <si>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</si>
  <si>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</si>
  <si>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</si>
  <si>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</si>
  <si>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</si>
  <si>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</si>
  <si>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</si>
  <si>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</si>
  <si>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</si>
  <si>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</si>
  <si>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</si>
  <si>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</si>
  <si>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</si>
  <si>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</si>
  <si>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</si>
  <si>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</si>
  <si>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</si>
  <si>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</si>
  <si>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</si>
  <si>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</si>
  <si>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</si>
  <si>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</si>
  <si>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</si>
  <si>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</si>
  <si>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</si>
  <si>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</si>
  <si>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</si>
  <si>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</si>
  <si>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</si>
  <si>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</si>
  <si>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</si>
  <si>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</si>
  <si>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</si>
  <si>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</si>
  <si>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</si>
  <si>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</si>
  <si>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</si>
  <si>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</si>
  <si>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</si>
  <si>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</si>
  <si>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</si>
  <si>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</si>
  <si>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</si>
  <si>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</si>
  <si>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</si>
  <si>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</si>
  <si>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</si>
  <si>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</si>
  <si>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</si>
  <si>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</si>
  <si>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</si>
  <si>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</si>
  <si>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</si>
  <si>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</si>
  <si>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</si>
  <si>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</si>
  <si>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</si>
  <si>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</si>
  <si>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</si>
  <si>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</si>
  <si>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</si>
  <si>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</si>
  <si>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</si>
  <si>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</si>
  <si>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</si>
  <si>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</si>
  <si>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</si>
  <si>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</si>
  <si>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</si>
  <si>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</si>
  <si>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</si>
  <si>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</si>
  <si>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</si>
  <si>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</si>
  <si>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</si>
  <si>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</si>
  <si>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</si>
  <si>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</si>
  <si>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</si>
  <si>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</si>
  <si>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</si>
  <si>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</si>
  <si>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</si>
  <si>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</si>
  <si>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</si>
  <si>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</si>
  <si>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</si>
  <si>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</si>
  <si>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</si>
  <si>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</si>
  <si>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</si>
  <si>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</si>
  <si>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</si>
  <si>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</si>
  <si>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</si>
  <si>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</si>
  <si>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</si>
  <si>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</si>
  <si>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</si>
  <si>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</si>
  <si>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</si>
  <si>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</si>
  <si>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</si>
  <si>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</si>
  <si>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</si>
  <si>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</si>
  <si>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</si>
  <si>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</si>
  <si>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</si>
  <si>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</si>
  <si>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</si>
  <si>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</si>
  <si>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</si>
  <si>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</si>
  <si>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</si>
  <si>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</si>
  <si>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</si>
  <si>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</si>
  <si>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</si>
  <si>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</si>
  <si>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</si>
  <si>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</si>
  <si>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</si>
  <si>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</si>
  <si>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</si>
  <si>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</si>
  <si>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</si>
  <si>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</si>
  <si>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</si>
  <si>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</si>
  <si>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</si>
  <si>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</si>
  <si>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</si>
  <si>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</si>
  <si>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</si>
  <si>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</si>
  <si>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</si>
  <si>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</si>
  <si>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</si>
  <si>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</si>
  <si>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</si>
  <si>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</si>
  <si>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</si>
  <si>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</si>
  <si>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</si>
  <si>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</si>
  <si>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</si>
  <si>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</si>
  <si>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</si>
  <si>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</si>
  <si>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</si>
  <si>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</si>
  <si>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</si>
  <si>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</si>
  <si>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</si>
  <si>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</si>
  <si>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</si>
  <si>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</si>
  <si>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</si>
  <si>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</si>
  <si>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</si>
  <si>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</si>
  <si>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</si>
  <si>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</si>
  <si>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</si>
  <si>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</si>
  <si>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</si>
  <si>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</si>
  <si>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</si>
  <si>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</si>
  <si>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</si>
  <si>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</si>
  <si>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</si>
  <si>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</si>
  <si>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</si>
  <si>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</si>
  <si>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</si>
  <si>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</si>
  <si>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</si>
  <si>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</si>
  <si>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</si>
  <si>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</si>
  <si>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</si>
  <si>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</si>
  <si>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</si>
  <si>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</si>
  <si>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</si>
  <si>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</si>
  <si>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</si>
  <si>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</si>
  <si>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</si>
  <si>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</si>
  <si>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</si>
  <si>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</si>
  <si>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</si>
  <si>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</si>
  <si>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</si>
  <si>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</si>
  <si>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</si>
  <si>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</si>
  <si>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</si>
  <si>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</si>
  <si>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</si>
  <si>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</si>
  <si>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</si>
  <si>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</si>
  <si>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</si>
  <si>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</si>
  <si>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</si>
  <si>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</si>
  <si>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</si>
  <si>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</si>
  <si>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</si>
  <si>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</si>
  <si>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</si>
  <si>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</si>
  <si>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</si>
  <si>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</si>
  <si>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</si>
  <si>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</si>
  <si>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</si>
  <si>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</si>
  <si>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</si>
  <si>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</si>
  <si>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</si>
  <si>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</si>
  <si>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</si>
  <si>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</si>
  <si>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</si>
  <si>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</si>
  <si>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</si>
  <si>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</si>
  <si>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</si>
  <si>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</si>
  <si>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</si>
  <si>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</si>
  <si>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</si>
  <si>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</si>
  <si>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</si>
  <si>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</si>
  <si>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</si>
  <si>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</si>
  <si>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</si>
  <si>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</si>
  <si>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</si>
  <si>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</si>
  <si>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</si>
  <si>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</si>
  <si>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</si>
  <si>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</si>
  <si>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</si>
  <si>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</si>
  <si>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</si>
  <si>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</si>
  <si>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</si>
  <si>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</si>
  <si>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</si>
  <si>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</si>
  <si>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</si>
  <si>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</si>
  <si>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</si>
  <si>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</si>
  <si>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</si>
  <si>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</si>
  <si>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</si>
  <si>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</si>
  <si>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</si>
  <si>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</si>
  <si>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</si>
  <si>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</si>
  <si>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</si>
  <si>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</si>
  <si>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</si>
  <si>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</si>
  <si>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</si>
  <si>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</si>
  <si>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</si>
  <si>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</si>
  <si>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</si>
  <si>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</si>
  <si>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</si>
  <si>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</si>
  <si>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</si>
  <si>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</si>
  <si>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</si>
  <si>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</si>
  <si>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</si>
  <si>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</si>
  <si>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</si>
  <si>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</si>
  <si>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</si>
  <si>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</si>
  <si>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</si>
  <si>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</si>
  <si>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</si>
  <si>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</si>
  <si>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</si>
  <si>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</si>
  <si>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</si>
  <si>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</si>
  <si>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</si>
  <si>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</si>
  <si>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</si>
  <si>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</si>
  <si>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</si>
  <si>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</si>
  <si>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</si>
  <si>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</si>
  <si>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</si>
  <si>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</si>
  <si>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</si>
  <si>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</si>
  <si>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</si>
  <si>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</si>
  <si>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</si>
  <si>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</si>
  <si>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</si>
  <si>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</si>
  <si>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</si>
  <si>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</si>
  <si>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</si>
  <si>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</si>
  <si>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</si>
  <si>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</si>
  <si>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</si>
  <si>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</si>
  <si>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</si>
  <si>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</si>
  <si>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</si>
  <si>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</si>
  <si>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</si>
  <si>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</si>
  <si>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</si>
  <si>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</si>
  <si>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</si>
  <si>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</si>
  <si>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</si>
  <si>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</si>
  <si>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</si>
  <si>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</si>
  <si>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</si>
  <si>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</si>
  <si>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</si>
  <si>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</si>
  <si>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</si>
  <si>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</si>
  <si>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</si>
  <si>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</si>
  <si>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</si>
  <si>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</si>
  <si>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</si>
  <si>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</si>
  <si>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</si>
  <si>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</si>
  <si>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</si>
  <si>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</si>
  <si>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</si>
  <si>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</si>
  <si>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</si>
  <si>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</si>
  <si>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</si>
  <si>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</si>
  <si>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</si>
  <si>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</si>
  <si>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</si>
  <si>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</si>
  <si>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</si>
  <si>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</si>
  <si>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</si>
  <si>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</si>
  <si>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</si>
  <si>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</si>
  <si>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</si>
  <si>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</si>
  <si>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</si>
  <si>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</si>
  <si>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</si>
  <si>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</si>
  <si>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</si>
  <si>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</si>
  <si>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</si>
  <si>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</si>
  <si>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</si>
  <si>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</si>
  <si>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</si>
  <si>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</si>
  <si>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</si>
  <si>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</si>
  <si>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</si>
  <si>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</si>
  <si>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</si>
  <si>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</si>
  <si>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</si>
  <si>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</si>
  <si>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</si>
  <si>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</si>
  <si>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</si>
  <si>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</si>
  <si>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</si>
  <si>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</si>
  <si>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</si>
  <si>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</si>
  <si>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</si>
  <si>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</si>
  <si>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</si>
  <si>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</si>
  <si>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</si>
  <si>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</si>
  <si>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</si>
  <si>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</si>
  <si>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</si>
  <si>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</si>
  <si>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</si>
  <si>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</si>
  <si>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</si>
  <si>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</si>
  <si>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</si>
  <si>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</si>
  <si>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</si>
  <si>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</si>
  <si>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</si>
  <si>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</si>
  <si>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</si>
  <si>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</si>
  <si>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</si>
  <si>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</si>
  <si>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</si>
  <si>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</si>
  <si>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</si>
  <si>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</si>
  <si>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</si>
  <si>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</si>
  <si>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</si>
  <si>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</si>
  <si>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</si>
  <si>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</si>
  <si>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</si>
  <si>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</si>
  <si>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</si>
  <si>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</si>
  <si>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</si>
  <si>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</si>
  <si>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</si>
  <si>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</si>
  <si>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</si>
  <si>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</si>
  <si>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</si>
  <si>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</si>
  <si>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</si>
  <si>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</si>
  <si>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</si>
  <si>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</si>
  <si>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</si>
  <si>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</si>
  <si>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</si>
  <si>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</si>
  <si>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</si>
  <si>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</si>
  <si>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</si>
  <si>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</si>
  <si>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</si>
  <si>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</si>
  <si>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</si>
  <si>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</si>
  <si>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</si>
  <si>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</si>
  <si>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</si>
  <si>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</si>
  <si>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</si>
  <si>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</si>
  <si>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</si>
  <si>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</si>
  <si>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</si>
  <si>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</si>
  <si>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</si>
  <si>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</si>
  <si>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</si>
  <si>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</si>
  <si>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</si>
  <si>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</si>
  <si>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</si>
  <si>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</si>
  <si>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</si>
  <si>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</si>
  <si>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</si>
  <si>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</si>
  <si>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</si>
  <si>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</si>
  <si>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</si>
  <si>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</si>
  <si>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</si>
  <si>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</si>
  <si>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</si>
  <si>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</si>
  <si>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</si>
  <si>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</si>
  <si>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</si>
  <si>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</si>
  <si>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</si>
  <si>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</si>
  <si>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</si>
  <si>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</si>
  <si>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</si>
  <si>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</si>
  <si>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</si>
  <si>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</si>
  <si>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</si>
  <si>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</si>
  <si>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</si>
  <si>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</si>
  <si>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</si>
  <si>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</si>
  <si>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</si>
  <si>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</si>
  <si>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</si>
  <si>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</si>
  <si>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</si>
  <si>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</si>
  <si>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</si>
  <si>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</si>
  <si>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</si>
  <si>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</si>
  <si>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</si>
  <si>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</si>
  <si>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</si>
  <si>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</si>
  <si>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</si>
  <si>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</si>
  <si>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</si>
  <si>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</si>
  <si>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</si>
  <si>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</si>
  <si>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</si>
  <si>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</si>
  <si>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</si>
  <si>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</si>
  <si>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</si>
  <si>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</si>
  <si>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</si>
  <si>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</si>
  <si>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</si>
  <si>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</si>
  <si>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</si>
  <si>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</si>
  <si>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</si>
  <si>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</si>
  <si>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</si>
  <si>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</si>
  <si>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</si>
  <si>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</si>
  <si>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</si>
  <si>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</si>
  <si>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</si>
  <si>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</si>
  <si>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</si>
  <si>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</si>
  <si>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</si>
  <si>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</si>
  <si>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</si>
  <si>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</si>
  <si>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</si>
  <si>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</si>
  <si>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</si>
  <si>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</si>
  <si>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</si>
  <si>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</si>
  <si>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</si>
  <si>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</si>
  <si>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</si>
  <si>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</si>
  <si>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</si>
  <si>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</si>
  <si>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</si>
  <si>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</si>
  <si>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</si>
  <si>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</si>
  <si>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</si>
  <si>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</si>
  <si>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</si>
  <si>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</si>
  <si>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</si>
  <si>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</si>
  <si>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</si>
  <si>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</si>
  <si>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</si>
  <si>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</si>
  <si>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</si>
  <si>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</si>
  <si>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</si>
  <si>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</si>
  <si>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</si>
  <si>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</si>
  <si>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</si>
  <si>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</si>
  <si>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</si>
  <si>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</si>
  <si>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</si>
  <si>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</si>
  <si>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</si>
  <si>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</si>
  <si>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</si>
  <si>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</si>
  <si>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</si>
  <si>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</si>
  <si>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</si>
  <si>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</si>
  <si>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</si>
  <si>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</si>
  <si>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</si>
  <si>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</si>
  <si>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</si>
  <si>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</si>
  <si>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</si>
  <si>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</si>
  <si>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</si>
  <si>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</si>
  <si>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</si>
  <si>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</si>
  <si>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</si>
  <si>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</si>
  <si>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</si>
  <si>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</si>
  <si>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</si>
  <si>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</si>
  <si>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</si>
  <si>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</si>
  <si>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</si>
  <si>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</si>
  <si>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</si>
  <si>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</si>
  <si>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</si>
  <si>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</si>
  <si>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</si>
  <si>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</si>
  <si>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</si>
  <si>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</si>
  <si>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</si>
  <si>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</si>
  <si>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</si>
  <si>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</si>
  <si>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</si>
  <si>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</si>
  <si>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</si>
  <si>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</si>
  <si>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</si>
  <si>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</si>
  <si>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</si>
  <si>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</si>
  <si>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</si>
  <si>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</si>
  <si>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</si>
  <si>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</si>
  <si>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</si>
  <si>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</si>
  <si>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</si>
  <si>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</si>
  <si>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</si>
  <si>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</si>
  <si>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</si>
  <si>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</si>
  <si>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</si>
  <si>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</si>
  <si>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</si>
  <si>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</si>
  <si>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</si>
  <si>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</si>
  <si>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</si>
  <si>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</si>
  <si>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</si>
  <si>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</si>
  <si>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</si>
  <si>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</si>
  <si>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</si>
  <si>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</si>
  <si>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</si>
  <si>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</si>
  <si>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</si>
  <si>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</si>
  <si>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</si>
  <si>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</si>
  <si>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</si>
  <si>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</si>
  <si>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</si>
  <si>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</si>
  <si>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</si>
  <si>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</si>
  <si>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</si>
  <si>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</si>
  <si>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</si>
  <si>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</si>
  <si>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</si>
  <si>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</si>
  <si>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</si>
  <si>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</si>
  <si>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</si>
  <si>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</si>
  <si>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</si>
  <si>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</si>
  <si>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</si>
  <si>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</si>
  <si>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</si>
  <si>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</si>
  <si>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</si>
  <si>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</si>
  <si>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</si>
  <si>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</si>
  <si>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</si>
  <si>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</si>
  <si>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</si>
  <si>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</si>
  <si>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</si>
  <si>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</si>
  <si>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</si>
  <si>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</si>
  <si>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</si>
  <si>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</si>
  <si>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</si>
  <si>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</si>
  <si>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</si>
  <si>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</si>
  <si>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</si>
  <si>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</si>
  <si>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</si>
  <si>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</si>
  <si>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</si>
  <si>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</si>
  <si>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</si>
  <si>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</si>
  <si>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</si>
  <si>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</si>
  <si>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</si>
  <si>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</si>
  <si>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</si>
  <si>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</si>
  <si>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</si>
  <si>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</si>
  <si>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</si>
  <si>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</si>
  <si>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</si>
  <si>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</si>
  <si>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</si>
  <si>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</si>
  <si>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</si>
  <si>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</si>
  <si>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</si>
  <si>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</si>
  <si>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</si>
  <si>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</si>
  <si>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</si>
  <si>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</si>
  <si>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</si>
  <si>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</si>
  <si>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</si>
  <si>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</si>
  <si>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</si>
  <si>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</si>
  <si>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</si>
  <si>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</si>
  <si>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</si>
  <si>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</si>
  <si>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</si>
  <si>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</si>
  <si>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</si>
  <si>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</si>
  <si>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</si>
  <si>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</si>
  <si>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</si>
  <si>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</si>
  <si>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</si>
  <si>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</si>
  <si>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</si>
  <si>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</si>
  <si>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</si>
  <si>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</si>
  <si>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</si>
  <si>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</si>
  <si>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</si>
  <si>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</si>
  <si>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</si>
  <si>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</si>
  <si>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</si>
  <si>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</si>
  <si>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</si>
  <si>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</si>
  <si>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</si>
  <si>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</si>
  <si>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</si>
  <si>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</si>
  <si>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</si>
  <si>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</si>
  <si>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</si>
  <si>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</si>
  <si>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</si>
  <si>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</si>
  <si>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</si>
  <si>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</si>
  <si>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</si>
  <si>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</si>
  <si>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</si>
  <si>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</si>
  <si>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</si>
  <si>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</si>
  <si>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</si>
  <si>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</si>
  <si>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</si>
  <si>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</si>
  <si>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</si>
  <si>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</si>
  <si>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</si>
  <si>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</si>
  <si>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</si>
  <si>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</si>
  <si>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</si>
  <si>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</si>
  <si>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</si>
  <si>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</si>
  <si>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</si>
  <si>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</si>
  <si>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</si>
  <si>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</si>
  <si>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</si>
  <si>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</si>
  <si>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</si>
  <si>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</si>
  <si>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</si>
  <si>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</si>
  <si>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</si>
  <si>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</si>
  <si>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</si>
  <si>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</si>
  <si>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</si>
  <si>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</si>
  <si>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</si>
  <si>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</si>
  <si>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</si>
  <si>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</si>
  <si>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</si>
  <si>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</si>
  <si>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</si>
  <si>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</si>
  <si>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</si>
  <si>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</si>
  <si>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</si>
  <si>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</si>
  <si>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</si>
  <si>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</si>
  <si>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</si>
  <si>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</si>
  <si>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</si>
  <si>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</si>
  <si>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</si>
  <si>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</si>
  <si>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</si>
  <si>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</si>
  <si>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</si>
  <si>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</si>
  <si>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</si>
  <si>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</si>
  <si>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</si>
  <si>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</si>
  <si>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</si>
  <si>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</si>
  <si>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</si>
  <si>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</si>
  <si>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</si>
  <si>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</si>
  <si>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</si>
  <si>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</si>
  <si>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</si>
  <si>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</si>
  <si>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</si>
  <si>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</si>
  <si>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</si>
  <si>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</si>
  <si>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</si>
  <si>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</si>
  <si>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</si>
  <si>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</si>
  <si>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</si>
  <si>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</si>
  <si>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</si>
  <si>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</si>
  <si>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</si>
  <si>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</si>
  <si>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</si>
  <si>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</si>
  <si>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</si>
  <si>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</si>
  <si>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</si>
  <si>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</si>
  <si>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</si>
  <si>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</si>
  <si>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</si>
  <si>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</si>
  <si>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</si>
  <si>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</si>
  <si>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</si>
  <si>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</si>
  <si>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</si>
  <si>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</si>
  <si>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</si>
  <si>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</si>
  <si>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</si>
  <si>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</si>
  <si>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</si>
  <si>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</si>
  <si>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</si>
  <si>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</si>
  <si>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</si>
  <si>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</si>
  <si>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</si>
  <si>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</si>
  <si>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</si>
  <si>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</si>
  <si>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</si>
  <si>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</si>
  <si>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</si>
  <si>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</si>
  <si>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</si>
  <si>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</si>
  <si>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</si>
  <si>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</si>
  <si>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</si>
  <si>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</si>
  <si>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</si>
  <si>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</si>
  <si>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</si>
  <si>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</si>
  <si>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</si>
  <si>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</si>
  <si>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</si>
  <si>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</si>
  <si>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</si>
  <si>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</si>
  <si>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</si>
  <si>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</si>
  <si>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</si>
  <si>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</si>
  <si>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</si>
  <si>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</si>
  <si>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</si>
  <si>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</si>
  <si>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</si>
  <si>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</si>
  <si>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</si>
  <si>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</si>
  <si>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</si>
  <si>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</si>
  <si>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</si>
  <si>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</si>
  <si>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</si>
  <si>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</si>
  <si>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</si>
  <si>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</si>
  <si>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</si>
  <si>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</si>
  <si>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</si>
  <si>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</si>
  <si>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</si>
  <si>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</si>
  <si>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</si>
  <si>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</si>
  <si>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</si>
  <si>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</si>
  <si>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</si>
  <si>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</si>
  <si>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</si>
  <si>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</si>
  <si>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</si>
  <si>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</si>
  <si>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</si>
  <si>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</si>
  <si>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</si>
  <si>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</si>
  <si>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</si>
  <si>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</si>
  <si>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</si>
  <si>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</si>
  <si>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</si>
  <si>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</si>
  <si>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</si>
  <si>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</si>
  <si>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</si>
  <si>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</si>
  <si>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</si>
  <si>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</si>
  <si>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</si>
  <si>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</si>
  <si>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</si>
  <si>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</si>
  <si>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</si>
  <si>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</si>
  <si>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</si>
  <si>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</si>
  <si>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</si>
  <si>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</si>
  <si>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</si>
  <si>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</si>
  <si>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</si>
  <si>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</si>
  <si>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</si>
  <si>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</si>
  <si>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</si>
  <si>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</si>
  <si>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</si>
  <si>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</si>
  <si>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</si>
  <si>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</si>
  <si>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</si>
  <si>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</si>
  <si>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</si>
  <si>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</si>
  <si>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</si>
  <si>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</si>
  <si>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</si>
  <si>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</si>
  <si>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</si>
  <si>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</si>
  <si>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</si>
  <si>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</si>
  <si>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</si>
  <si>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</si>
  <si>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</si>
  <si>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</si>
  <si>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</si>
  <si>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</si>
  <si>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</si>
  <si>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</si>
  <si>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</si>
  <si>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</si>
  <si>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</si>
  <si>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</si>
  <si>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</si>
  <si>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</si>
  <si>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</si>
  <si>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</si>
  <si>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</si>
  <si>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</si>
  <si>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</si>
  <si>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</si>
  <si>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</si>
  <si>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</si>
  <si>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</si>
  <si>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</si>
  <si>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</si>
  <si>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</si>
  <si>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</si>
  <si>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</si>
  <si>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</si>
  <si>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</si>
  <si>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</si>
  <si>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</si>
  <si>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</si>
  <si>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</si>
  <si>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</si>
  <si>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</si>
  <si>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</si>
  <si>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</si>
  <si>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</si>
  <si>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</si>
  <si>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</si>
  <si>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</si>
  <si>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</si>
  <si>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</si>
  <si>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</si>
  <si>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</si>
  <si>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</si>
  <si>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</si>
  <si>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</si>
  <si>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</si>
  <si>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</si>
  <si>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</si>
  <si>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</si>
  <si>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</si>
  <si>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</si>
  <si>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</si>
  <si>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</si>
  <si>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</si>
  <si>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</si>
  <si>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</si>
  <si>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</si>
  <si>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</si>
  <si>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</si>
  <si>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</si>
  <si>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</si>
  <si>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</si>
  <si>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</si>
  <si>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</si>
  <si>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</si>
  <si>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</si>
  <si>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</si>
  <si>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</si>
  <si>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</si>
  <si>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</si>
  <si>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</si>
  <si>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</si>
  <si>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</si>
  <si>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</si>
  <si>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</si>
  <si>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</si>
  <si>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</si>
  <si>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</si>
  <si>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</si>
  <si>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</si>
  <si>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</si>
  <si>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</si>
  <si>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</si>
  <si>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</si>
  <si>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</si>
  <si>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</si>
  <si>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</si>
  <si>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</si>
  <si>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</si>
  <si>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</si>
  <si>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</si>
  <si>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</si>
  <si>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</si>
  <si>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</si>
  <si>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</si>
  <si>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</si>
  <si>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</si>
  <si>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</si>
  <si>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</si>
  <si>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</si>
  <si>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</si>
  <si>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</si>
  <si>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</si>
  <si>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</si>
  <si>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</si>
  <si>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</si>
  <si>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</si>
  <si>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</si>
  <si>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</si>
  <si>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</si>
  <si>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</si>
  <si>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</si>
  <si>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</si>
  <si>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</si>
  <si>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</si>
  <si>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</si>
  <si>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</si>
  <si>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</si>
  <si>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</si>
  <si>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</si>
  <si>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</si>
  <si>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</si>
  <si>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</si>
  <si>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</si>
  <si>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</si>
  <si>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</si>
  <si>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</si>
  <si>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</si>
  <si>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</si>
  <si>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</si>
  <si>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</si>
  <si>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</si>
  <si>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</si>
  <si>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</si>
  <si>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</si>
  <si>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</si>
  <si>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</si>
  <si>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</si>
  <si>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</si>
  <si>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</si>
  <si>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</si>
  <si>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</si>
  <si>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</si>
  <si>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</si>
  <si>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</si>
  <si>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</si>
  <si>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</si>
  <si>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</si>
  <si>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</si>
  <si>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</si>
  <si>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</si>
  <si>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</si>
  <si>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</si>
  <si>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</si>
  <si>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</si>
  <si>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</si>
  <si>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</si>
  <si>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</si>
  <si>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</si>
  <si>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</si>
  <si>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</si>
  <si>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</si>
  <si>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</si>
  <si>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</si>
  <si>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</si>
  <si>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</si>
  <si>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</si>
  <si>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</si>
  <si>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</si>
  <si>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</si>
  <si>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</si>
  <si>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</si>
  <si>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</si>
  <si>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</si>
  <si>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</si>
  <si>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</si>
  <si>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</si>
  <si>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</si>
  <si>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</si>
  <si>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</si>
  <si>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</si>
  <si>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</si>
  <si>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</si>
  <si>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</si>
  <si>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</si>
  <si>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</si>
  <si>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</si>
  <si>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</si>
  <si>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</si>
  <si>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</si>
  <si>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</si>
  <si>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</si>
  <si>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</si>
  <si>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</si>
  <si>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</si>
  <si>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</si>
  <si>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</si>
  <si>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</si>
  <si>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</si>
  <si>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</si>
  <si>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</si>
  <si>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</si>
  <si>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</si>
  <si>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</si>
  <si>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</si>
  <si>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</si>
  <si>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</si>
  <si>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</si>
  <si>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</si>
  <si>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</si>
  <si>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</si>
  <si>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</si>
  <si>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</si>
  <si>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</si>
  <si>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</si>
  <si>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</si>
  <si>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</si>
  <si>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</si>
  <si>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</si>
  <si>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</si>
  <si>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</si>
  <si>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</si>
  <si>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</si>
  <si>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</si>
  <si>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</si>
  <si>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</si>
  <si>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</si>
  <si>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</si>
  <si>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</si>
  <si>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</si>
  <si>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</si>
  <si>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</si>
  <si>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</si>
  <si>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</si>
  <si>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</si>
  <si>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</si>
  <si>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</si>
  <si>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</si>
  <si>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</si>
  <si>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</si>
  <si>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</si>
  <si>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</si>
  <si>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</si>
  <si>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</si>
  <si>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</si>
  <si>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</si>
  <si>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</si>
  <si>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</si>
  <si>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</si>
  <si>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</si>
  <si>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</si>
  <si>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</si>
  <si>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</si>
  <si>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</si>
  <si>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</si>
  <si>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</si>
  <si>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</si>
  <si>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</si>
  <si>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</si>
  <si>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</si>
  <si>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</si>
  <si>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</si>
  <si>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</si>
  <si>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</si>
  <si>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</si>
  <si>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</si>
  <si>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</si>
  <si>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</si>
  <si>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</si>
  <si>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</si>
  <si>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</si>
  <si>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</si>
  <si>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</si>
  <si>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</si>
  <si>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</si>
  <si>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</si>
  <si>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</si>
  <si>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</si>
  <si>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</si>
  <si>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</si>
  <si>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</si>
  <si>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</si>
  <si>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</si>
  <si>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</si>
  <si>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</si>
  <si>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</si>
  <si>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</si>
  <si>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</si>
  <si>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</si>
  <si>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</si>
  <si>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</si>
  <si>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</si>
  <si>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</si>
  <si>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</si>
  <si>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</si>
  <si>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</si>
  <si>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</si>
  <si>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</si>
  <si>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</si>
  <si>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</si>
  <si>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</si>
  <si>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</si>
  <si>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</si>
  <si>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</si>
  <si>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</si>
  <si>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</si>
  <si>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</si>
  <si>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</si>
  <si>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</si>
  <si>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</si>
  <si>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</si>
  <si>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</si>
  <si>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</si>
  <si>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</si>
  <si>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</si>
  <si>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</si>
  <si>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</si>
  <si>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</si>
  <si>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</si>
  <si>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</si>
  <si>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</si>
  <si>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</si>
  <si>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</si>
  <si>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</si>
  <si>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</si>
  <si>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</si>
  <si>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</si>
  <si>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</si>
  <si>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</si>
  <si>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</si>
  <si>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</si>
  <si>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</si>
  <si>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</si>
  <si>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</si>
  <si>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</si>
  <si>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</si>
  <si>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</si>
  <si>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</si>
  <si>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</si>
  <si>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</si>
  <si>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</si>
  <si>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</si>
  <si>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</si>
  <si>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</si>
  <si>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</si>
  <si>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</si>
  <si>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</si>
  <si>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</si>
  <si>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</si>
  <si>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</si>
  <si>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</si>
  <si>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</si>
  <si>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</si>
  <si>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</si>
  <si>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</si>
  <si>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</si>
  <si>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</si>
  <si>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</si>
  <si>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</si>
  <si>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</si>
  <si>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</si>
  <si>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</si>
  <si>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</si>
  <si>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</si>
  <si>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</si>
  <si>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</si>
  <si>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</si>
  <si>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</si>
  <si>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</si>
  <si>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</si>
  <si>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</si>
  <si>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</si>
  <si>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</si>
  <si>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</si>
  <si>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</si>
  <si>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</si>
  <si>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</si>
  <si>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</si>
  <si>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</si>
  <si>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</si>
  <si>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</si>
  <si>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</si>
  <si>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</si>
  <si>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</si>
  <si>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</si>
  <si>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</si>
  <si>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</si>
  <si>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</si>
  <si>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</si>
  <si>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</si>
  <si>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</si>
  <si>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</si>
  <si>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</si>
  <si>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</si>
  <si>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</si>
  <si>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</si>
  <si>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</si>
  <si>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</si>
  <si>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</si>
  <si>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</si>
  <si>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</si>
  <si>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</si>
  <si>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</si>
  <si>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</si>
  <si>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</si>
  <si>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</si>
  <si>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</si>
  <si>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</si>
  <si>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</si>
  <si>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</si>
  <si>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</si>
  <si>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</si>
  <si>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</si>
  <si>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</si>
  <si>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</si>
  <si>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</si>
  <si>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</si>
  <si>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</si>
  <si>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</si>
  <si>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</si>
  <si>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</si>
  <si>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</si>
  <si>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</si>
  <si>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</si>
  <si>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</si>
  <si>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</si>
  <si>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</si>
  <si>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</si>
  <si>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</si>
  <si>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</si>
  <si>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</si>
  <si>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</si>
  <si>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</si>
  <si>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</si>
  <si>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</si>
  <si>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</si>
  <si>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</si>
  <si>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</si>
  <si>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</si>
  <si>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</si>
  <si>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</si>
  <si>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</si>
  <si>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</si>
  <si>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</si>
  <si>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</si>
  <si>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</si>
  <si>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</si>
  <si>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</si>
  <si>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</si>
  <si>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</si>
  <si>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</si>
  <si>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</si>
  <si>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</si>
  <si>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</si>
  <si>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</si>
  <si>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</si>
  <si>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</si>
  <si>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</si>
  <si>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</si>
  <si>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</si>
  <si>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</si>
  <si>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</si>
  <si>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</si>
  <si>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</si>
  <si>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</si>
  <si>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</si>
  <si>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</si>
  <si>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</si>
  <si>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</si>
  <si>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</si>
  <si>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</si>
  <si>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</si>
  <si>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</si>
  <si>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</si>
  <si>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</si>
  <si>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</si>
  <si>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</si>
  <si>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</si>
  <si>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</si>
  <si>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</si>
  <si>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</si>
  <si>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</si>
  <si>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</si>
  <si>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</si>
  <si>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</si>
  <si>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</si>
  <si>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</si>
  <si>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</si>
  <si>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</si>
  <si>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</si>
  <si>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</si>
  <si>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</si>
  <si>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</si>
  <si>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</si>
  <si>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</si>
  <si>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</si>
  <si>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</si>
  <si>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</si>
  <si>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</si>
  <si>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</si>
  <si>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</si>
  <si>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</si>
  <si>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</si>
  <si>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</si>
  <si>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</si>
  <si>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</si>
  <si>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</si>
  <si>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</si>
  <si>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</si>
  <si>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</si>
  <si>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</si>
  <si>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</si>
  <si>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</si>
  <si>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</si>
  <si>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</si>
  <si>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</si>
  <si>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</si>
  <si>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</si>
  <si>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</si>
  <si>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</si>
  <si>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</si>
  <si>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</si>
  <si>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</si>
  <si>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</si>
  <si>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</si>
  <si>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</si>
  <si>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</si>
  <si>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</si>
  <si>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</si>
  <si>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</si>
  <si>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</si>
  <si>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</si>
  <si>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</si>
  <si>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</si>
  <si>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</si>
  <si>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</si>
  <si>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</si>
  <si>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</si>
  <si>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</si>
  <si>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</si>
  <si>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</si>
  <si>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</si>
  <si>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</si>
  <si>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</si>
  <si>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</si>
  <si>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</si>
  <si>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</si>
  <si>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</si>
  <si>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</si>
  <si>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</si>
  <si>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</si>
  <si>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</si>
  <si>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</si>
  <si>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</si>
  <si>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</si>
  <si>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</si>
  <si>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</si>
  <si>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</si>
  <si>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</si>
  <si>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</si>
  <si>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</si>
  <si>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</si>
  <si>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</si>
  <si>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</si>
  <si>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</si>
  <si>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</si>
  <si>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</si>
  <si>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</si>
  <si>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</si>
  <si>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</si>
  <si>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</si>
  <si>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</si>
  <si>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</si>
  <si>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</si>
  <si>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</si>
  <si>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</si>
  <si>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</si>
  <si>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</si>
  <si>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</si>
  <si>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</si>
  <si>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</si>
  <si>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</si>
  <si>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</si>
  <si>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</si>
  <si>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</si>
  <si>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</si>
  <si>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</si>
  <si>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</si>
  <si>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</si>
  <si>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</si>
  <si>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</si>
  <si>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</si>
  <si>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</si>
  <si>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</si>
  <si>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</si>
  <si>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</si>
  <si>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</si>
  <si>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</si>
  <si>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</si>
  <si>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</si>
  <si>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</si>
  <si>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</si>
  <si>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</si>
  <si>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</si>
  <si>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</si>
  <si>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</si>
  <si>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</si>
  <si>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</si>
  <si>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</si>
  <si>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</si>
  <si>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</si>
  <si>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</si>
  <si>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</si>
  <si>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</si>
  <si>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</si>
  <si>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</si>
  <si>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</si>
  <si>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</si>
  <si>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</si>
  <si>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</si>
  <si>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</si>
  <si>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</si>
  <si>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</si>
  <si>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</si>
  <si>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</si>
  <si>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</si>
  <si>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</si>
  <si>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</si>
  <si>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</si>
  <si>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</si>
  <si>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</si>
  <si>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</si>
  <si>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</si>
  <si>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</si>
  <si>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</si>
  <si>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</si>
  <si>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</si>
  <si>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</si>
  <si>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</si>
  <si>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</si>
  <si>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</si>
  <si>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</si>
  <si>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</si>
  <si>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</si>
  <si>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</si>
  <si>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</si>
  <si>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</si>
  <si>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</si>
  <si>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</si>
  <si>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</si>
  <si>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</si>
  <si>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</si>
  <si>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</si>
  <si>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</si>
  <si>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</si>
  <si>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</si>
  <si>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</si>
  <si>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</si>
  <si>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</si>
  <si>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</si>
  <si>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</si>
  <si>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</si>
  <si>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</si>
  <si>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</si>
  <si>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</si>
  <si>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</si>
  <si>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</si>
  <si>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</si>
  <si>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</si>
  <si>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</si>
  <si>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</si>
  <si>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</si>
  <si>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</si>
  <si>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</si>
  <si>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</si>
  <si>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</si>
  <si>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</si>
  <si>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</si>
  <si>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</si>
  <si>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</si>
  <si>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</si>
  <si>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</si>
  <si>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</si>
  <si>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</si>
  <si>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</si>
  <si>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</si>
  <si>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</si>
  <si>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</si>
  <si>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</si>
  <si>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</si>
  <si>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</si>
  <si>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</si>
  <si>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</si>
  <si>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</si>
  <si>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</si>
  <si>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</si>
  <si>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</si>
  <si>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</si>
  <si>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</si>
  <si>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</si>
  <si>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</si>
  <si>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</si>
  <si>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</si>
  <si>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</si>
  <si>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</si>
  <si>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</si>
  <si>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</si>
  <si>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</si>
  <si>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</si>
  <si>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</si>
  <si>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</si>
  <si>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</si>
  <si>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</si>
  <si>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</si>
  <si>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</si>
  <si>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</si>
  <si>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</si>
  <si>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</si>
  <si>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</si>
  <si>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</si>
  <si>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</si>
  <si>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</si>
  <si>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</si>
  <si>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</si>
  <si>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</si>
  <si>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</si>
  <si>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</si>
  <si>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</si>
  <si>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</si>
  <si>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</si>
  <si>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</si>
  <si>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</si>
  <si>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</si>
  <si>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</si>
  <si>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</si>
  <si>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</si>
  <si>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</si>
  <si>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</si>
  <si>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</si>
  <si>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</si>
  <si>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</si>
  <si>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</si>
  <si>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</si>
  <si>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</si>
  <si>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</si>
  <si>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</si>
  <si>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</si>
  <si>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</si>
  <si>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</si>
  <si>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</si>
  <si>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</si>
  <si>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</si>
  <si>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</si>
  <si>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</si>
  <si>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</si>
  <si>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</si>
  <si>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</si>
  <si>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</si>
  <si>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</si>
  <si>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</si>
  <si>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</si>
  <si>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</si>
  <si>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</si>
  <si>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</si>
  <si>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</si>
  <si>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</si>
  <si>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</si>
  <si>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</si>
  <si>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</si>
  <si>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</si>
  <si>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</si>
  <si>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</si>
  <si>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</si>
  <si>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</si>
  <si>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</si>
  <si>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</si>
  <si>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</si>
  <si>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</si>
  <si>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</si>
  <si>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</si>
  <si>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</si>
  <si>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</si>
  <si>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</si>
  <si>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</si>
  <si>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</si>
  <si>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</si>
  <si>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</si>
  <si>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</si>
  <si>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</si>
  <si>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</si>
  <si>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</si>
  <si>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</si>
  <si>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</si>
  <si>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</si>
  <si>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</si>
  <si>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</si>
  <si>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</si>
  <si>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</si>
  <si>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</si>
  <si>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</si>
  <si>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</si>
  <si>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</si>
  <si>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</si>
  <si>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</si>
  <si>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</si>
  <si>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</si>
  <si>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</si>
  <si>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</si>
  <si>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</si>
  <si>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</si>
  <si>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</si>
  <si>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</si>
  <si>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</si>
  <si>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</si>
  <si>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</si>
  <si>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</si>
  <si>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</si>
  <si>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</si>
  <si>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</si>
  <si>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</si>
  <si>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</si>
  <si>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</si>
  <si>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</si>
  <si>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</si>
  <si>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</si>
  <si>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</si>
  <si>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</si>
  <si>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</si>
  <si>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</si>
  <si>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</si>
  <si>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</si>
  <si>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</si>
  <si>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</si>
  <si>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</si>
  <si>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</si>
  <si>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</si>
  <si>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</si>
  <si>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</si>
  <si>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</si>
  <si>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</si>
  <si>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</si>
  <si>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</si>
  <si>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</si>
  <si>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</si>
  <si>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</si>
  <si>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</si>
  <si>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</si>
  <si>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</si>
  <si>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</si>
  <si>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</si>
  <si>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</si>
  <si>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</si>
  <si>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</si>
  <si>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</si>
  <si>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</si>
  <si>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</si>
  <si>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</si>
  <si>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</si>
  <si>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</si>
  <si>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</si>
  <si>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</si>
  <si>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</si>
  <si>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</si>
  <si>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</si>
  <si>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</si>
  <si>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</si>
  <si>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</si>
  <si>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</si>
  <si>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</si>
  <si>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</si>
  <si>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</si>
  <si>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</si>
  <si>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</si>
  <si>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</si>
  <si>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</si>
  <si>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</si>
  <si>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</si>
  <si>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</si>
  <si>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</si>
  <si>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</si>
  <si>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</si>
  <si>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</si>
  <si>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</si>
  <si>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</si>
  <si>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</si>
  <si>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</si>
  <si>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</si>
  <si>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</si>
  <si>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</si>
  <si>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</si>
  <si>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</si>
  <si>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</si>
  <si>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</si>
  <si>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</si>
  <si>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</si>
  <si>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</si>
  <si>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</si>
  <si>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</si>
  <si>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</si>
  <si>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</si>
  <si>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</si>
  <si>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</si>
  <si>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</si>
  <si>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</si>
  <si>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</si>
  <si>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</si>
  <si>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</si>
  <si>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</si>
  <si>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</si>
  <si>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</si>
  <si>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</si>
  <si>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</si>
  <si>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</si>
  <si>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</si>
  <si>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</si>
  <si>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</si>
  <si>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</si>
  <si>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</si>
  <si>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</si>
  <si>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</si>
  <si>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</si>
  <si>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</si>
  <si>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</si>
  <si>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</si>
  <si>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</si>
  <si>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</si>
  <si>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</si>
  <si>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</si>
  <si>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</si>
  <si>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</si>
  <si>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</si>
  <si>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</si>
  <si>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</si>
  <si>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</si>
  <si>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</si>
  <si>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</si>
  <si>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</si>
  <si>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</si>
  <si>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</si>
  <si>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</si>
  <si>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</si>
  <si>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</si>
  <si>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</si>
  <si>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</si>
  <si>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</si>
  <si>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</si>
  <si>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</si>
  <si>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</si>
  <si>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</si>
  <si>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</si>
  <si>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</si>
  <si>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</si>
  <si>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</si>
  <si>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</si>
  <si>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</si>
  <si>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</si>
  <si>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</si>
  <si>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</si>
  <si>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</si>
  <si>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</si>
  <si>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</si>
  <si>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</si>
  <si>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</si>
  <si>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</si>
  <si>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</si>
  <si>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</si>
  <si>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</si>
  <si>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</si>
  <si>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</si>
  <si>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</si>
  <si>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</si>
  <si>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</si>
  <si>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</si>
  <si>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</si>
  <si>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</si>
  <si>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</si>
  <si>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</si>
  <si>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</si>
  <si>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</si>
  <si>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</si>
  <si>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</si>
  <si>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</si>
  <si>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</si>
  <si>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</si>
  <si>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</si>
  <si>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</si>
  <si>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</si>
  <si>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</si>
  <si>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</si>
  <si>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</si>
  <si>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</si>
  <si>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</si>
  <si>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</si>
  <si>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</si>
  <si>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</si>
  <si>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</si>
  <si>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</si>
  <si>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</si>
  <si>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</si>
  <si>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</si>
  <si>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</si>
  <si>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</si>
  <si>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</si>
  <si>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</si>
  <si>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</si>
  <si>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</si>
  <si>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</si>
  <si>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</si>
  <si>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</si>
  <si>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</si>
  <si>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</si>
  <si>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</si>
  <si>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</si>
  <si>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</si>
  <si>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</si>
  <si>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</si>
  <si>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</si>
  <si>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</si>
  <si>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</si>
  <si>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</si>
  <si>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</si>
  <si>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</si>
  <si>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</si>
  <si>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</si>
  <si>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</si>
  <si>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</si>
  <si>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</si>
  <si>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</si>
  <si>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</si>
  <si>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</si>
  <si>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</si>
  <si>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</si>
  <si>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</si>
  <si>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</si>
  <si>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</si>
  <si>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</si>
  <si>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</si>
  <si>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</si>
  <si>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</si>
  <si>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</si>
  <si>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</si>
  <si>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</si>
  <si>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</si>
  <si>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</si>
  <si>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</si>
  <si>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</si>
  <si>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</si>
  <si>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</si>
  <si>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</si>
  <si>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</si>
  <si>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</si>
  <si>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</si>
  <si>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</si>
  <si>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</si>
  <si>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</si>
  <si>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</si>
  <si>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</si>
  <si>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</si>
  <si>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</si>
  <si>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</si>
  <si>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</si>
  <si>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</si>
  <si>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</si>
  <si>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</si>
  <si>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</si>
  <si>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</si>
  <si>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</si>
  <si>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</si>
  <si>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</si>
  <si>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</si>
  <si>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</si>
  <si>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</si>
  <si>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</si>
  <si>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</si>
  <si>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</si>
  <si>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</si>
  <si>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</si>
  <si>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</si>
  <si>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</si>
  <si>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</si>
  <si>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</si>
  <si>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</si>
  <si>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</si>
  <si>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</si>
  <si>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</si>
  <si>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</si>
  <si>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</si>
  <si>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</si>
  <si>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</si>
  <si>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</si>
  <si>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</si>
  <si>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</si>
  <si>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</si>
  <si>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</si>
  <si>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</si>
  <si>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</si>
  <si>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</si>
  <si>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</si>
  <si>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</si>
  <si>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</si>
  <si>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</si>
  <si>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</si>
  <si>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</si>
  <si>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</si>
  <si>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</si>
  <si>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</si>
  <si>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</si>
  <si>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</si>
  <si>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</si>
  <si>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</si>
  <si>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</si>
  <si>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</si>
  <si>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</si>
  <si>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</si>
  <si>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</si>
  <si>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</si>
  <si>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</si>
  <si>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</si>
  <si>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</si>
  <si>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</si>
  <si>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</si>
  <si>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</si>
  <si>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</si>
  <si>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</si>
  <si>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</si>
  <si>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</si>
  <si>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</si>
  <si>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</si>
  <si>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</si>
  <si>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</si>
  <si>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</si>
  <si>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</si>
  <si>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</si>
  <si>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</si>
  <si>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</si>
  <si>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</si>
  <si>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</si>
  <si>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</si>
  <si>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</si>
  <si>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</si>
  <si>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</si>
  <si>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</si>
  <si>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</si>
  <si>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</si>
  <si>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</si>
  <si>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</si>
  <si>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</si>
  <si>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</si>
  <si>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</si>
  <si>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</si>
  <si>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</si>
  <si>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</si>
  <si>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</si>
  <si>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</si>
  <si>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</si>
  <si>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</si>
  <si>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</si>
  <si>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</si>
  <si>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</si>
  <si>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</si>
  <si>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</si>
  <si>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</si>
  <si>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</si>
  <si>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</si>
  <si>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</si>
  <si>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</si>
  <si>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</si>
  <si>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</si>
  <si>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</si>
  <si>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</si>
  <si>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</si>
  <si>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</si>
  <si>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</si>
  <si>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</si>
  <si>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</si>
  <si>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</si>
  <si>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</si>
  <si>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</si>
  <si>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</si>
  <si>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</si>
  <si>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</si>
  <si>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</si>
  <si>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</si>
  <si>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</si>
  <si>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</si>
  <si>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</si>
  <si>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</si>
  <si>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</si>
  <si>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</si>
  <si>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</si>
  <si>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</si>
  <si>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</si>
  <si>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</si>
  <si>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</si>
  <si>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</si>
  <si>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</si>
  <si>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</si>
  <si>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</si>
  <si>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</si>
  <si>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</si>
  <si>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</si>
  <si>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</si>
  <si>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</si>
  <si>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</si>
  <si>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</si>
  <si>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</si>
  <si>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</si>
  <si>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</si>
  <si>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</si>
  <si>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</si>
  <si>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</si>
  <si>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</si>
  <si>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</si>
  <si>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</si>
  <si>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</si>
  <si>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</si>
  <si>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</si>
  <si>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</si>
  <si>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</si>
  <si>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</si>
  <si>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</si>
  <si>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</si>
  <si>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</si>
  <si>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</si>
  <si>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</si>
  <si>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</si>
  <si>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</si>
  <si>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</si>
  <si>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</si>
  <si>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</si>
  <si>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</si>
  <si>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</si>
  <si>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</si>
  <si>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</si>
  <si>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</si>
  <si>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</si>
  <si>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</si>
  <si>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</si>
  <si>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</si>
  <si>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</si>
  <si>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</si>
  <si>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</si>
  <si>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</si>
  <si>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</si>
  <si>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</si>
  <si>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</si>
  <si>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</si>
  <si>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</si>
  <si>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</si>
  <si>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</si>
  <si>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</si>
  <si>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</si>
  <si>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</si>
  <si>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</si>
  <si>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</si>
  <si>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</si>
  <si>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</si>
  <si>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</si>
  <si>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</si>
  <si>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</si>
  <si>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</si>
  <si>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</si>
  <si>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</si>
  <si>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</si>
  <si>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</si>
  <si>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</si>
  <si>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</si>
  <si>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</si>
  <si>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</si>
  <si>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</si>
  <si>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</si>
  <si>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</si>
  <si>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</si>
  <si>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</si>
  <si>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</si>
  <si>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</si>
  <si>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</si>
  <si>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</si>
  <si>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</si>
  <si>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</si>
  <si>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</si>
  <si>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</si>
  <si>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</si>
  <si>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</si>
  <si>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</si>
  <si>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</si>
  <si>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</si>
  <si>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</si>
  <si>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</si>
  <si>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</si>
  <si>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</si>
  <si>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</si>
  <si>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</si>
  <si>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</si>
  <si>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</si>
  <si>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</si>
  <si>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</si>
  <si>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</si>
  <si>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</si>
  <si>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</si>
  <si>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</si>
  <si>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</si>
  <si>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</si>
  <si>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</si>
  <si>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</si>
  <si>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</si>
  <si>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</si>
  <si>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</si>
  <si>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</si>
  <si>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</si>
  <si>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</si>
  <si>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</si>
  <si>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</si>
  <si>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</si>
  <si>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</si>
  <si>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</si>
  <si>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</si>
  <si>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</si>
  <si>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</si>
  <si>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</si>
  <si>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</si>
  <si>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</si>
  <si>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</si>
  <si>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</si>
  <si>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</si>
  <si>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</si>
  <si>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</si>
  <si>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</si>
  <si>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</si>
  <si>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</si>
  <si>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</si>
  <si>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</si>
  <si>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</si>
  <si>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</si>
  <si>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</si>
  <si>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</si>
  <si>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</si>
  <si>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</si>
  <si>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</si>
  <si>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</si>
  <si>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</si>
  <si>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</si>
  <si>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</si>
  <si>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</si>
  <si>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</si>
  <si>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</si>
  <si>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</si>
  <si>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</si>
  <si>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</si>
  <si>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</si>
  <si>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</si>
  <si>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</si>
  <si>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</si>
  <si>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</si>
  <si>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</si>
  <si>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</si>
  <si>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</si>
  <si>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</si>
  <si>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</si>
  <si>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</si>
  <si>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</si>
  <si>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</si>
  <si>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</si>
  <si>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</si>
  <si>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</si>
  <si>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</si>
  <si>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</si>
  <si>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</si>
  <si>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</si>
  <si>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</si>
  <si>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</si>
  <si>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</si>
  <si>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</si>
  <si>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</si>
  <si>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</si>
  <si>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</si>
  <si>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</si>
  <si>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</si>
  <si>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</si>
  <si>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</si>
  <si>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</si>
  <si>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</si>
  <si>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</si>
  <si>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</si>
  <si>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</si>
  <si>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</si>
  <si>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</si>
  <si>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</si>
  <si>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</si>
  <si>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</si>
  <si>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</si>
  <si>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</si>
  <si>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</si>
  <si>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</si>
  <si>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</si>
  <si>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</si>
  <si>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</si>
  <si>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</si>
  <si>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</si>
  <si>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</si>
  <si>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</si>
  <si>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</si>
  <si>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</si>
  <si>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</si>
  <si>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</si>
  <si>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</si>
  <si>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</si>
  <si>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</si>
  <si>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</si>
  <si>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</si>
  <si>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</si>
  <si>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</si>
  <si>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</si>
  <si>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</si>
  <si>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</si>
  <si>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</si>
  <si>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</si>
  <si>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</si>
  <si>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</si>
  <si>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</si>
  <si>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</si>
  <si>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</si>
  <si>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</si>
  <si>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</si>
  <si>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</si>
  <si>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</si>
  <si>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</si>
  <si>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</si>
  <si>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</si>
  <si>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</si>
  <si>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</si>
  <si>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</si>
  <si>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</si>
  <si>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</si>
  <si>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</si>
  <si>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</si>
  <si>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</si>
  <si>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</si>
  <si>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</si>
  <si>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</si>
  <si>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</si>
  <si>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</si>
  <si>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</si>
  <si>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</si>
  <si>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</si>
  <si>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</si>
  <si>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</si>
  <si>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</si>
  <si>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</si>
  <si>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</si>
  <si>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</si>
  <si>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</si>
  <si>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</si>
  <si>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</si>
  <si>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</si>
  <si>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</si>
  <si>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</si>
  <si>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</si>
  <si>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</si>
  <si>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</si>
  <si>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</si>
  <si>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</si>
  <si>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</si>
  <si>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</si>
  <si>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</si>
  <si>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</si>
  <si>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</si>
  <si>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</si>
  <si>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</si>
  <si>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</si>
  <si>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</si>
  <si>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</si>
  <si>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</si>
  <si>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</si>
  <si>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</si>
  <si>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</si>
  <si>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</si>
  <si>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</si>
  <si>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</si>
  <si>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</si>
  <si>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</si>
  <si>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</si>
  <si>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</si>
  <si>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</si>
  <si>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</si>
  <si>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</si>
  <si>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</si>
  <si>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</si>
  <si>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</si>
  <si>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</si>
  <si>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</si>
  <si>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</si>
  <si>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</si>
  <si>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</si>
  <si>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</si>
  <si>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</si>
  <si>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</si>
  <si>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</si>
  <si>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</si>
  <si>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</si>
  <si>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</si>
  <si>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</si>
  <si>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</si>
  <si>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</si>
  <si>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</si>
  <si>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</si>
  <si>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</si>
  <si>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</si>
  <si>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</si>
  <si>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</si>
  <si>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</si>
  <si>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</si>
  <si>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</si>
  <si>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</si>
  <si>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</si>
  <si>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</si>
  <si>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</si>
  <si>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</si>
  <si>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</si>
  <si>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</si>
  <si>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</si>
  <si>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</si>
  <si>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</si>
  <si>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</si>
  <si>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</si>
  <si>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</si>
  <si>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</si>
  <si>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</si>
  <si>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</si>
  <si>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</si>
  <si>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</si>
  <si>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</si>
  <si>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</si>
  <si>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</si>
  <si>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</si>
  <si>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</si>
  <si>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</si>
  <si>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</si>
  <si>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</si>
  <si>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</si>
  <si>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</si>
  <si>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</si>
  <si>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</si>
  <si>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</si>
  <si>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</si>
  <si>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</si>
  <si>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</si>
  <si>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</si>
  <si>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</si>
  <si>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</si>
  <si>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</si>
  <si>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</si>
  <si>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</si>
  <si>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</si>
  <si>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</si>
  <si>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</si>
  <si>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</si>
  <si>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</si>
  <si>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</si>
  <si>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</si>
  <si>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</si>
  <si>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</si>
  <si>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</si>
  <si>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</si>
  <si>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</si>
  <si>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</si>
  <si>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</si>
  <si>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</si>
  <si>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</si>
  <si>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</si>
  <si>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</si>
  <si>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</si>
  <si>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</si>
  <si>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</si>
  <si>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</si>
  <si>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</si>
  <si>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</si>
  <si>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</si>
  <si>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</si>
  <si>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</si>
  <si>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</si>
  <si>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</si>
  <si>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</si>
  <si>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</si>
  <si>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</si>
  <si>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</si>
  <si>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</si>
  <si>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</si>
  <si>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</si>
  <si>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</si>
  <si>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</si>
  <si>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</si>
  <si>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</si>
  <si>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</si>
  <si>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</si>
  <si>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</si>
  <si>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</si>
  <si>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</si>
  <si>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</si>
  <si>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</si>
  <si>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</si>
  <si>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</si>
  <si>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</si>
  <si>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</si>
  <si>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</si>
  <si>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</si>
  <si>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</si>
  <si>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</si>
  <si>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</si>
  <si>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</si>
  <si>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</si>
  <si>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</si>
  <si>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</si>
  <si>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</si>
  <si>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</si>
  <si>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</si>
  <si>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</si>
  <si>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</si>
  <si>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</si>
  <si>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</si>
  <si>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</si>
  <si>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</si>
  <si>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</si>
  <si>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</si>
  <si>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</si>
  <si>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</si>
  <si>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</si>
  <si>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</si>
  <si>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</si>
  <si>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</si>
  <si>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</si>
  <si>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</si>
  <si>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</si>
  <si>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</si>
  <si>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</si>
  <si>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</si>
  <si>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</si>
  <si>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</si>
  <si>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</si>
  <si>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</si>
  <si>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</si>
  <si>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</si>
  <si>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</si>
  <si>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</si>
  <si>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</si>
  <si>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</si>
  <si>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</si>
  <si>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</si>
  <si>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</si>
  <si>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</si>
  <si>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</si>
  <si>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</si>
  <si>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</si>
  <si>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</si>
  <si>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</si>
  <si>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</si>
  <si>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</si>
  <si>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</si>
  <si>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</si>
  <si>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</si>
  <si>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</si>
  <si>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</si>
  <si>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</si>
  <si>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</si>
  <si>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</si>
  <si>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</si>
  <si>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</si>
  <si>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</si>
  <si>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</si>
  <si>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</si>
  <si>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</si>
  <si>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</si>
  <si>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</si>
  <si>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</si>
  <si>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</si>
  <si>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</si>
  <si>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</si>
  <si>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</si>
  <si>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</si>
  <si>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</si>
  <si>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</si>
  <si>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</si>
  <si>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</si>
  <si>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</si>
  <si>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</si>
  <si>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</si>
  <si>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</si>
  <si>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</si>
  <si>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</si>
  <si>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</si>
  <si>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</si>
  <si>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</si>
  <si>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</si>
  <si>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</si>
  <si>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</si>
  <si>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</si>
  <si>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</si>
  <si>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</si>
  <si>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</si>
  <si>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</si>
  <si>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</si>
  <si>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</si>
  <si>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</si>
  <si>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</si>
  <si>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</si>
  <si>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</si>
  <si>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</si>
  <si>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</si>
  <si>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</si>
  <si>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</si>
  <si>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</si>
  <si>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</si>
  <si>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</si>
  <si>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</si>
  <si>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</si>
  <si>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</si>
  <si>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</si>
  <si>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</si>
  <si>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</si>
  <si>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</si>
  <si>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</si>
  <si>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</si>
  <si>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</si>
  <si>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</si>
  <si>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</si>
  <si>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</si>
  <si>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</si>
  <si>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</si>
  <si>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</si>
  <si>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</si>
  <si>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</si>
  <si>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</si>
  <si>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</si>
  <si>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</si>
  <si>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</si>
  <si>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</si>
  <si>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</si>
  <si>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</si>
  <si>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</si>
  <si>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</si>
  <si>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</si>
  <si>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</si>
  <si>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</si>
  <si>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</si>
  <si>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</si>
  <si>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</si>
  <si>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</si>
  <si>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</si>
  <si>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</si>
  <si>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</si>
  <si>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</si>
  <si>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</si>
  <si>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</si>
  <si>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</si>
  <si>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</si>
  <si>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</si>
  <si>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</si>
  <si>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</si>
  <si>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</si>
  <si>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</si>
  <si>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</si>
  <si>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</si>
  <si>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</si>
  <si>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</si>
  <si>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</si>
  <si>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</si>
  <si>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</si>
  <si>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</si>
  <si>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</si>
  <si>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</si>
  <si>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</si>
  <si>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</si>
  <si>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</si>
  <si>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</si>
  <si>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</si>
  <si>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</si>
  <si>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</si>
  <si>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</si>
  <si>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</si>
  <si>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</si>
  <si>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</si>
  <si>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</si>
  <si>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</si>
  <si>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</si>
  <si>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</si>
  <si>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</si>
  <si>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</si>
  <si>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</si>
  <si>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</si>
  <si>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</si>
  <si>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</si>
  <si>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</si>
  <si>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</si>
  <si>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</si>
  <si>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</si>
  <si>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</si>
  <si>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</si>
  <si>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</si>
  <si>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</si>
  <si>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</si>
  <si>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</si>
  <si>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</si>
  <si>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</si>
  <si>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</si>
  <si>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</si>
  <si>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</si>
  <si>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</si>
  <si>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</si>
  <si>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</si>
  <si>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</si>
  <si>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</si>
  <si>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</si>
  <si>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</si>
  <si>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</si>
  <si>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</si>
  <si>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</si>
  <si>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</si>
  <si>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</si>
  <si>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</si>
  <si>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</si>
  <si>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</si>
  <si>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</si>
  <si>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</si>
  <si>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</si>
  <si>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</si>
  <si>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</si>
  <si>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</si>
  <si>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</si>
  <si>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</si>
  <si>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</si>
  <si>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</si>
  <si>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</si>
  <si>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</si>
  <si>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</si>
  <si>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</si>
  <si>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</si>
  <si>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</si>
  <si>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</si>
  <si>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</si>
  <si>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</si>
  <si>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</si>
  <si>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</si>
  <si>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</si>
  <si>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</si>
  <si>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</si>
  <si>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</si>
  <si>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</si>
  <si>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</si>
  <si>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</si>
  <si>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</si>
  <si>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</si>
  <si>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</si>
  <si>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</si>
  <si>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</si>
  <si>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</si>
  <si>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</si>
  <si>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</si>
  <si>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</si>
  <si>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</si>
  <si>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</si>
  <si>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</si>
  <si>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</si>
  <si>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</si>
  <si>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</si>
  <si>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</si>
  <si>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</si>
  <si>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</si>
  <si>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</si>
  <si>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</si>
  <si>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</si>
  <si>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</si>
  <si>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</si>
  <si>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</si>
  <si>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</si>
  <si>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</si>
  <si>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</si>
  <si>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</si>
  <si>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</si>
  <si>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</si>
  <si>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</si>
  <si>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</si>
  <si>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</si>
  <si>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</si>
  <si>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</si>
  <si>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</si>
  <si>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</si>
  <si>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</si>
  <si>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</si>
  <si>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</si>
  <si>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</si>
  <si>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</si>
  <si>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</si>
  <si>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</si>
  <si>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</si>
  <si>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</si>
  <si>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</si>
  <si>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</si>
  <si>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</si>
  <si>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</si>
  <si>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</si>
  <si>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</si>
  <si>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</si>
  <si>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</si>
  <si>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</si>
  <si>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</si>
  <si>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</si>
  <si>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</si>
  <si>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</si>
  <si>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</si>
  <si>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</si>
  <si>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</si>
  <si>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</si>
  <si>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</si>
  <si>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</si>
  <si>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</si>
  <si>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</si>
  <si>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</si>
  <si>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</si>
  <si>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</si>
  <si>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</si>
  <si>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</si>
  <si>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</si>
  <si>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</si>
  <si>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</si>
  <si>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</si>
  <si>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</si>
  <si>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</si>
  <si>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</si>
  <si>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</si>
  <si>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</si>
  <si>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</si>
  <si>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</si>
  <si>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</si>
  <si>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</si>
  <si>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</si>
  <si>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</si>
  <si>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</si>
  <si>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</si>
  <si>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</si>
  <si>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</si>
  <si>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</si>
  <si>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</si>
  <si>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</si>
  <si>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</si>
  <si>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</si>
  <si>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</si>
  <si>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</si>
  <si>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</si>
  <si>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</si>
  <si>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</si>
  <si>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</si>
  <si>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</si>
  <si>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</si>
  <si>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</si>
  <si>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</si>
  <si>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</si>
  <si>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</si>
  <si>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</si>
  <si>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</si>
  <si>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</si>
  <si>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</si>
  <si>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</si>
  <si>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</si>
  <si>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</si>
  <si>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</si>
  <si>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</si>
  <si>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</si>
  <si>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</si>
  <si>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</si>
  <si>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</si>
  <si>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</si>
  <si>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</si>
  <si>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</si>
  <si>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</si>
  <si>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</si>
  <si>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</si>
  <si>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</si>
  <si>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</si>
  <si>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</si>
  <si>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</si>
  <si>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</si>
  <si>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</si>
  <si>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</si>
  <si>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</si>
  <si>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</si>
  <si>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</si>
  <si>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</si>
  <si>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</si>
  <si>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</si>
  <si>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</si>
  <si>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</si>
  <si>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</si>
  <si>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</si>
  <si>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</si>
  <si>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</si>
  <si>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</si>
  <si>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</si>
  <si>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</si>
  <si>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</si>
  <si>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</si>
  <si>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</si>
  <si>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</si>
  <si>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</si>
  <si>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</si>
  <si>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</si>
  <si>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</si>
  <si>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</si>
  <si>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</si>
  <si>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</si>
  <si>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</si>
  <si>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</si>
  <si>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</si>
  <si>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</si>
  <si>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</si>
  <si>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</si>
  <si>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</si>
  <si>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</si>
  <si>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</si>
  <si>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</si>
  <si>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</si>
  <si>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</si>
  <si>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</si>
  <si>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</si>
  <si>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</si>
  <si>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</si>
  <si>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</si>
  <si>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</si>
  <si>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</si>
  <si>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</si>
  <si>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</si>
  <si>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</si>
  <si>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</si>
  <si>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</si>
  <si>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</si>
  <si>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</si>
  <si>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</si>
  <si>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</si>
  <si>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</si>
  <si>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</si>
  <si>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</si>
  <si>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</si>
  <si>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</si>
  <si>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</si>
  <si>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</si>
  <si>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</si>
  <si>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</si>
  <si>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</si>
  <si>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</si>
  <si>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</si>
  <si>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</si>
  <si>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</si>
  <si>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</si>
  <si>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</si>
  <si>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</si>
  <si>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</si>
  <si>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</si>
  <si>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</si>
  <si>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</si>
  <si>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</si>
  <si>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</si>
  <si>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</si>
  <si>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</si>
  <si>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</si>
  <si>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</si>
  <si>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</si>
  <si>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</si>
  <si>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</si>
  <si>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</si>
  <si>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</si>
  <si>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</si>
  <si>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</si>
  <si>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</si>
  <si>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</si>
  <si>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</si>
  <si>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</si>
  <si>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</si>
  <si>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</si>
  <si>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</si>
  <si>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</si>
  <si>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</si>
  <si>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</si>
  <si>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</si>
  <si>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</si>
  <si>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</si>
  <si>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</si>
  <si>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</si>
  <si>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</si>
  <si>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</si>
  <si>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</si>
  <si>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</si>
  <si>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</si>
  <si>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</si>
  <si>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</si>
  <si>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</si>
  <si>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</si>
  <si>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</si>
  <si>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</si>
  <si>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</si>
  <si>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</si>
  <si>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</si>
  <si>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</si>
  <si>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</si>
  <si>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</si>
  <si>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</si>
  <si>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</si>
  <si>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</si>
  <si>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</si>
  <si>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</si>
  <si>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</si>
  <si>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</si>
  <si>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</si>
  <si>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</si>
  <si>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</si>
  <si>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</si>
  <si>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</si>
  <si>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</si>
  <si>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</si>
  <si>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</si>
  <si>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</si>
  <si>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</si>
  <si>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</si>
  <si>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</si>
  <si>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</si>
  <si>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</si>
  <si>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</si>
  <si>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</si>
  <si>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</si>
  <si>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</si>
  <si>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</si>
  <si>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</si>
  <si>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</si>
  <si>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</si>
  <si>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</si>
  <si>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</si>
  <si>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</si>
  <si>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</si>
  <si>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</si>
  <si>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</si>
  <si>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</si>
  <si>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</si>
  <si>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</si>
  <si>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</si>
  <si>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</si>
  <si>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</si>
  <si>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</si>
  <si>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</si>
  <si>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</si>
  <si>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</si>
  <si>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</si>
  <si>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</si>
  <si>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</si>
  <si>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</si>
  <si>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</si>
  <si>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</si>
  <si>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</si>
  <si>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</si>
  <si>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</si>
  <si>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</si>
  <si>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</si>
  <si>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</si>
  <si>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</si>
  <si>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</si>
  <si>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</si>
  <si>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</si>
  <si>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</si>
  <si>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</si>
  <si>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</si>
  <si>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</si>
  <si>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</si>
  <si>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</si>
  <si>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</si>
  <si>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</si>
  <si>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</si>
  <si>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</si>
  <si>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</si>
  <si>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</si>
  <si>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</si>
  <si>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</si>
  <si>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</si>
  <si>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</si>
  <si>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</si>
  <si>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</si>
  <si>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</si>
  <si>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</si>
  <si>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</si>
  <si>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</si>
  <si>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</si>
  <si>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</si>
  <si>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</si>
  <si>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</si>
  <si>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</si>
  <si>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</si>
  <si>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</si>
  <si>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</si>
  <si>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</si>
  <si>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</si>
  <si>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</si>
  <si>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</si>
  <si>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</si>
  <si>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</si>
  <si>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</si>
  <si>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</si>
  <si>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</si>
  <si>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</si>
  <si>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</si>
  <si>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</si>
  <si>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</si>
  <si>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</si>
  <si>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</si>
  <si>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</si>
  <si>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</si>
  <si>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</si>
  <si>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</si>
  <si>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</si>
  <si>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</si>
  <si>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</si>
  <si>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</si>
  <si>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</si>
  <si>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</si>
  <si>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</si>
  <si>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</si>
  <si>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</si>
  <si>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</si>
  <si>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</si>
  <si>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</si>
  <si>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</si>
  <si>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</si>
  <si>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</si>
  <si>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</si>
  <si>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</si>
  <si>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</si>
  <si>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</si>
  <si>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</si>
  <si>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</si>
  <si>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</si>
  <si>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</si>
  <si>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</si>
  <si>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</si>
  <si>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</si>
  <si>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</si>
  <si>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</si>
  <si>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</si>
  <si>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</si>
  <si>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</si>
  <si>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</si>
  <si>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</si>
  <si>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</si>
  <si>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</si>
  <si>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</si>
  <si>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</si>
  <si>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</si>
  <si>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</si>
  <si>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</si>
  <si>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</si>
  <si>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</si>
  <si>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</si>
  <si>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</si>
  <si>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</si>
  <si>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</si>
  <si>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</si>
  <si>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</si>
  <si>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</si>
  <si>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</si>
  <si>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</si>
  <si>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</si>
  <si>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</si>
  <si>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</si>
  <si>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</si>
  <si>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</si>
  <si>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</si>
  <si>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</si>
  <si>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</si>
  <si>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</si>
  <si>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</si>
  <si>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</si>
  <si>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</si>
  <si>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</si>
  <si>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</si>
  <si>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</si>
  <si>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</si>
  <si>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</si>
  <si>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</si>
  <si>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</si>
  <si>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</si>
  <si>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</si>
  <si>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</si>
  <si>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</si>
  <si>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</si>
  <si>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</si>
  <si>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</si>
  <si>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</si>
  <si>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</si>
  <si>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</si>
  <si>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</si>
  <si>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</si>
  <si>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</si>
  <si>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</si>
  <si>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</si>
  <si>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</si>
  <si>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</si>
  <si>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</si>
  <si>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</si>
  <si>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</si>
  <si>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</si>
  <si>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</si>
  <si>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</si>
  <si>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</si>
  <si>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</si>
  <si>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</si>
  <si>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</si>
  <si>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</si>
  <si>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</si>
  <si>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</si>
  <si>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</si>
  <si>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</si>
  <si>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</si>
  <si>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</si>
  <si>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</si>
  <si>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</si>
  <si>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</si>
  <si>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</si>
  <si>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</si>
  <si>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</si>
  <si>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</si>
  <si>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</si>
  <si>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</si>
  <si>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</si>
  <si>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</si>
  <si>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</si>
  <si>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</si>
  <si>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</si>
  <si>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</si>
  <si>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</si>
  <si>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</si>
  <si>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</si>
  <si>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</si>
  <si>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</si>
  <si>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</si>
  <si>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</si>
  <si>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</si>
  <si>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</si>
  <si>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</si>
  <si>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</si>
  <si>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</si>
  <si>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</si>
  <si>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</si>
  <si>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</si>
  <si>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</si>
  <si>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</si>
  <si>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</si>
  <si>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</si>
  <si>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</si>
  <si>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</si>
  <si>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</si>
  <si>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</si>
  <si>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</si>
  <si>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</si>
  <si>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</si>
  <si>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</si>
  <si>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</si>
  <si>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</si>
  <si>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</si>
  <si>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</si>
  <si>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</si>
  <si>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</si>
  <si>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</si>
  <si>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</si>
  <si>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</si>
  <si>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</si>
  <si>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</si>
  <si>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</si>
  <si>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</si>
  <si>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</si>
  <si>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</si>
  <si>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</si>
  <si>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</si>
  <si>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</si>
  <si>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</si>
  <si>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</si>
  <si>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</si>
  <si>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</si>
  <si>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</si>
  <si>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</si>
  <si>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</si>
  <si>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</si>
  <si>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</si>
  <si>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</si>
  <si>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</si>
  <si>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</si>
  <si>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</si>
  <si>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</si>
  <si>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</si>
  <si>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</si>
  <si>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</si>
  <si>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</si>
  <si>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</si>
  <si>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</si>
  <si>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</si>
  <si>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</si>
  <si>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</si>
  <si>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</si>
  <si>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</si>
  <si>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</si>
  <si>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</si>
  <si>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</si>
  <si>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</si>
  <si>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</si>
  <si>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</si>
  <si>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</si>
  <si>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</si>
  <si>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</si>
  <si>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</si>
  <si>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</si>
  <si>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</si>
  <si>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</si>
  <si>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</si>
  <si>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</si>
  <si>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</si>
  <si>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</si>
  <si>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</si>
  <si>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</si>
  <si>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</si>
  <si>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</si>
  <si>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</si>
  <si>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</si>
  <si>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</si>
  <si>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</si>
  <si>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</si>
  <si>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</si>
  <si>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</si>
  <si>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</si>
  <si>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</si>
  <si>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</si>
  <si>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</si>
  <si>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</si>
  <si>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</si>
  <si>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</si>
  <si>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</si>
  <si>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</si>
  <si>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</si>
  <si>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</si>
  <si>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</si>
  <si>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</si>
  <si>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</si>
  <si>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</si>
  <si>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</si>
  <si>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</si>
  <si>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</si>
  <si>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</si>
  <si>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</si>
  <si>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</si>
  <si>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</si>
  <si>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</si>
  <si>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</si>
  <si>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</si>
  <si>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</si>
  <si>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</si>
  <si>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</si>
  <si>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</si>
  <si>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</si>
  <si>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</si>
  <si>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</si>
  <si>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</si>
  <si>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</si>
  <si>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</si>
  <si>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</si>
  <si>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</si>
  <si>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</si>
  <si>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</si>
  <si>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</si>
  <si>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</si>
  <si>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</si>
  <si>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</si>
  <si>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</si>
  <si>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</si>
  <si>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</si>
  <si>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</si>
  <si>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</si>
  <si>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</si>
  <si>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</si>
  <si>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</si>
  <si>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</si>
  <si>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</si>
  <si>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</si>
  <si>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</si>
  <si>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</si>
  <si>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</si>
  <si>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</si>
  <si>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</si>
  <si>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</si>
  <si>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</si>
  <si>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</si>
  <si>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</si>
  <si>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</si>
  <si>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</si>
  <si>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</si>
  <si>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</si>
  <si>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</si>
  <si>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</si>
  <si>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</si>
  <si>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</si>
  <si>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</si>
  <si>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</si>
  <si>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</si>
  <si>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</si>
  <si>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</si>
  <si>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</si>
  <si>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</si>
  <si>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</si>
  <si>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</si>
  <si>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</si>
  <si>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</si>
  <si>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</si>
  <si>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</si>
  <si>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</si>
  <si>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</si>
  <si>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</si>
  <si>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</si>
  <si>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</si>
  <si>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</si>
  <si>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</si>
  <si>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</si>
  <si>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</si>
  <si>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</si>
  <si>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</si>
  <si>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</si>
  <si>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</si>
  <si>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</si>
  <si>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</si>
  <si>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</si>
  <si>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</si>
  <si>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</si>
  <si>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</si>
  <si>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</si>
  <si>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</si>
  <si>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</si>
  <si>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</si>
  <si>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</si>
  <si>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</si>
  <si>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</si>
  <si>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</si>
  <si>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</si>
  <si>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</si>
  <si>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</si>
  <si>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</si>
  <si>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</si>
  <si>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</si>
  <si>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</si>
  <si>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</si>
  <si>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</si>
  <si>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</si>
  <si>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</si>
  <si>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</si>
  <si>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</si>
  <si>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</si>
  <si>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</si>
  <si>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</si>
  <si>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</si>
  <si>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</si>
  <si>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</si>
  <si>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</si>
  <si>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</si>
  <si>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</si>
  <si>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</si>
  <si>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</si>
  <si>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</si>
  <si>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</si>
  <si>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</si>
  <si>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</si>
  <si>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</si>
  <si>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</si>
  <si>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</si>
  <si>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</si>
  <si>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</si>
  <si>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</si>
  <si>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</si>
  <si>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</si>
  <si>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</si>
  <si>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</si>
  <si>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</si>
  <si>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</si>
  <si>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</si>
  <si>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</si>
  <si>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</si>
  <si>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</si>
  <si>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</si>
  <si>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</si>
  <si>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</si>
  <si>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</si>
  <si>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</si>
  <si>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</si>
  <si>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</si>
  <si>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</si>
  <si>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</si>
  <si>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</si>
  <si>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</si>
  <si>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</si>
  <si>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</si>
  <si>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</si>
  <si>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</si>
  <si>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</si>
  <si>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</si>
  <si>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</si>
  <si>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</si>
  <si>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</si>
  <si>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</si>
  <si>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</si>
  <si>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</si>
  <si>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</si>
  <si>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</si>
  <si>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</si>
  <si>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</si>
  <si>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</si>
  <si>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</si>
  <si>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</si>
  <si>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</si>
  <si>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</si>
  <si>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</si>
  <si>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</si>
  <si>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</si>
  <si>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</si>
  <si>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</si>
  <si>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</si>
  <si>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</si>
  <si>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</si>
  <si>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</si>
  <si>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</si>
  <si>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</si>
  <si>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</si>
  <si>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</si>
  <si>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</si>
  <si>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</si>
  <si>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</si>
  <si>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</si>
  <si>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</si>
  <si>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</si>
  <si>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</si>
  <si>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</si>
  <si>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</si>
  <si>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</si>
  <si>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</si>
  <si>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</si>
  <si>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</si>
  <si>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</si>
  <si>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</si>
  <si>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</si>
  <si>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</si>
  <si>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</si>
  <si>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</si>
  <si>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</si>
  <si>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</si>
  <si>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</si>
  <si>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</si>
  <si>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</si>
  <si>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</si>
  <si>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</si>
  <si>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</si>
  <si>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</si>
  <si>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</si>
  <si>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</si>
  <si>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</si>
  <si>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</si>
  <si>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</si>
  <si>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</si>
  <si>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</si>
  <si>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</si>
  <si>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</si>
  <si>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</si>
  <si>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</si>
  <si>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</si>
  <si>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</si>
  <si>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</si>
  <si>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</si>
  <si>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</si>
  <si>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</si>
  <si>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</si>
  <si>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</si>
  <si>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</si>
  <si>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</si>
  <si>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</si>
  <si>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</si>
  <si>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</si>
  <si>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</si>
  <si>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</si>
  <si>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</si>
  <si>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</si>
  <si>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</si>
  <si>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</si>
  <si>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</si>
  <si>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</si>
  <si>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</si>
  <si>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</si>
  <si>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</si>
  <si>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</si>
  <si>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</si>
  <si>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</si>
  <si>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</si>
  <si>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</si>
  <si>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</si>
  <si>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</si>
  <si>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</si>
  <si>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</si>
  <si>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</si>
  <si>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</si>
  <si>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</si>
  <si>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</si>
  <si>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</si>
  <si>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</si>
  <si>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</si>
  <si>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</si>
  <si>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</si>
  <si>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</si>
  <si>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</si>
  <si>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</si>
  <si>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</si>
  <si>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</si>
  <si>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</si>
  <si>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</si>
  <si>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</si>
  <si>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</si>
  <si>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</si>
  <si>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</si>
  <si>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</si>
  <si>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</si>
  <si>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</si>
  <si>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</si>
  <si>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</si>
  <si>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</si>
  <si>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</si>
  <si>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</si>
  <si>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</si>
  <si>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</si>
  <si>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</si>
  <si>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</si>
  <si>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</si>
  <si>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</si>
  <si>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</si>
  <si>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</si>
  <si>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</si>
  <si>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</si>
  <si>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</si>
  <si>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</si>
  <si>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</si>
  <si>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</si>
  <si>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</si>
  <si>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</si>
  <si>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</si>
  <si>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</si>
  <si>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</si>
  <si>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</si>
  <si>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</si>
  <si>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</si>
  <si>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</si>
  <si>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</si>
  <si>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</si>
  <si>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</si>
  <si>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</si>
  <si>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</si>
  <si>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</si>
  <si>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</si>
  <si>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</si>
  <si>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</si>
  <si>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</si>
  <si>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</si>
  <si>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</si>
  <si>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</si>
  <si>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</si>
  <si>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</si>
  <si>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</si>
  <si>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</si>
  <si>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</si>
  <si>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</si>
  <si>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</si>
  <si>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</si>
  <si>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</si>
  <si>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</si>
  <si>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</si>
  <si>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</si>
  <si>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</si>
  <si>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</si>
  <si>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</si>
  <si>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</si>
  <si>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</si>
  <si>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</si>
  <si>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</si>
  <si>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</si>
  <si>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</si>
  <si>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</si>
  <si>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</si>
  <si>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</si>
  <si>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</si>
  <si>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</si>
  <si>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</si>
  <si>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</si>
  <si>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</si>
  <si>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</si>
  <si>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</si>
  <si>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</si>
  <si>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</si>
  <si>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</si>
  <si>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</si>
  <si>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</si>
  <si>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</si>
  <si>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</si>
  <si>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</si>
  <si>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</si>
  <si>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</si>
  <si>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</si>
  <si>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</si>
  <si>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</si>
  <si>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</si>
  <si>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</si>
  <si>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</si>
  <si>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</si>
  <si>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</si>
  <si>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</si>
  <si>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</si>
  <si>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</si>
  <si>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</si>
  <si>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</si>
  <si>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</si>
  <si>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</si>
  <si>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</si>
  <si>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</si>
  <si>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</si>
  <si>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</si>
  <si>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</si>
  <si>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</si>
  <si>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</si>
  <si>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</si>
  <si>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</si>
  <si>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</si>
  <si>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</si>
  <si>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</si>
  <si>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</si>
  <si>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</si>
  <si>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</si>
  <si>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</si>
  <si>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</si>
  <si>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</si>
  <si>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</si>
  <si>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</si>
  <si>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</si>
  <si>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</si>
  <si>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</si>
  <si>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</si>
  <si>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</si>
  <si>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</si>
  <si>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</si>
  <si>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</si>
  <si>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</si>
  <si>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</si>
  <si>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</si>
  <si>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</si>
  <si>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</si>
  <si>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</si>
  <si>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</si>
  <si>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</si>
  <si>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</si>
  <si>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</si>
  <si>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</si>
  <si>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</si>
  <si>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</si>
  <si>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</si>
  <si>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</si>
  <si>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</si>
  <si>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</si>
  <si>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</si>
  <si>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</si>
  <si>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</si>
  <si>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</si>
  <si>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</si>
  <si>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</si>
  <si>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</si>
  <si>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</si>
  <si>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</si>
  <si>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</si>
  <si>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</si>
  <si>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</si>
  <si>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</si>
  <si>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</si>
  <si>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</si>
  <si>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</si>
  <si>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</si>
  <si>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</si>
  <si>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</si>
  <si>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</si>
  <si>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</si>
  <si>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</si>
  <si>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</si>
  <si>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</si>
  <si>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</si>
  <si>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</si>
  <si>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</si>
  <si>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</si>
  <si>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</si>
  <si>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</si>
  <si>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</si>
  <si>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</si>
  <si>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</si>
  <si>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</si>
  <si>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</si>
  <si>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</si>
  <si>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</si>
  <si>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</si>
  <si>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</si>
  <si>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</si>
  <si>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</si>
  <si>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</si>
  <si>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</si>
  <si>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</si>
  <si>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</si>
  <si>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</si>
  <si>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</si>
  <si>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</si>
  <si>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</si>
  <si>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</si>
  <si>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</si>
  <si>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</si>
  <si>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</si>
  <si>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</si>
  <si>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</si>
  <si>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</si>
  <si>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</si>
  <si>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</si>
  <si>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</si>
  <si>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</si>
  <si>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</si>
  <si>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</si>
  <si>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</si>
  <si>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</si>
  <si>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</si>
  <si>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</si>
  <si>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</si>
  <si>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</si>
  <si>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</si>
  <si>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</si>
  <si>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</si>
  <si>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</si>
  <si>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</si>
  <si>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</si>
  <si>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</si>
  <si>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</si>
  <si>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</si>
  <si>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</si>
  <si>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</si>
  <si>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</si>
  <si>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</si>
  <si>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</si>
  <si>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</si>
  <si>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</si>
  <si>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</si>
  <si>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</si>
  <si>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</si>
  <si>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</si>
  <si>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</si>
  <si>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</si>
  <si>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</si>
  <si>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</si>
  <si>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</si>
  <si>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</si>
  <si>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</si>
  <si>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</si>
  <si>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</si>
  <si>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</si>
  <si>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</si>
  <si>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</si>
  <si>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</si>
  <si>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</si>
  <si>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</si>
  <si>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</si>
  <si>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</si>
  <si>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</si>
  <si>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</si>
  <si>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</si>
  <si>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</si>
  <si>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</si>
  <si>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</si>
  <si>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</si>
  <si>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</si>
  <si>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</si>
  <si>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</si>
  <si>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</si>
  <si>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</si>
  <si>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</si>
  <si>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</si>
  <si>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</si>
  <si>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</si>
  <si>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</si>
  <si>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</si>
  <si>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</si>
  <si>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</si>
  <si>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</si>
  <si>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</si>
  <si>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</si>
  <si>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</si>
  <si>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</si>
  <si>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</si>
  <si>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</si>
  <si>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</si>
  <si>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</si>
  <si>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</si>
  <si>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</si>
  <si>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</si>
  <si>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</si>
  <si>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</si>
  <si>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</si>
  <si>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</si>
  <si>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</si>
  <si>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</si>
  <si>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</si>
  <si>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</si>
  <si>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</si>
  <si>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</si>
  <si>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</si>
  <si>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</si>
  <si>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</si>
  <si>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</si>
  <si>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</si>
  <si>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</si>
  <si>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</si>
  <si>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</si>
  <si>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</si>
  <si>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</si>
  <si>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</si>
  <si>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</si>
  <si>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</si>
  <si>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</si>
  <si>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</si>
  <si>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</si>
  <si>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</si>
  <si>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</si>
  <si>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</si>
  <si>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</si>
  <si>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</si>
  <si>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</si>
  <si>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</si>
  <si>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</si>
  <si>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</si>
  <si>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</si>
  <si>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</si>
  <si>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</si>
  <si>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</si>
  <si>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</si>
  <si>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</si>
  <si>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</si>
  <si>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</si>
  <si>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</si>
  <si>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</si>
  <si>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</si>
  <si>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</si>
  <si>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</si>
  <si>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</si>
  <si>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</si>
  <si>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</si>
  <si>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</si>
  <si>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</si>
  <si>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</si>
  <si>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</si>
  <si>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</si>
  <si>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</si>
  <si>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</si>
  <si>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</si>
  <si>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</si>
  <si>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</si>
  <si>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</si>
  <si>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</si>
  <si>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</si>
  <si>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</si>
  <si>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</si>
  <si>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</si>
  <si>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</si>
  <si>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</si>
  <si>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</si>
  <si>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</si>
  <si>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</si>
  <si>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</si>
  <si>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</si>
  <si>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</si>
  <si>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</si>
  <si>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</si>
  <si>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</si>
  <si>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</si>
  <si>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</si>
  <si>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</si>
  <si>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</si>
  <si>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</si>
  <si>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</si>
  <si>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</si>
  <si>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</si>
  <si>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</si>
  <si>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</si>
  <si>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</si>
  <si>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</si>
  <si>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</si>
  <si>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</si>
  <si>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</si>
  <si>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</si>
  <si>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</si>
  <si>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</si>
  <si>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</si>
  <si>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</si>
  <si>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</si>
  <si>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</si>
  <si>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</si>
  <si>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</si>
  <si>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</si>
  <si>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</si>
  <si>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</si>
  <si>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</si>
  <si>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</si>
  <si>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</si>
  <si>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</si>
  <si>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</si>
  <si>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</si>
  <si>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</si>
  <si>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</si>
  <si>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</si>
  <si>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</si>
  <si>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</si>
  <si>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</si>
  <si>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</si>
  <si>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</si>
  <si>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</si>
  <si>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</si>
  <si>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</si>
  <si>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</si>
  <si>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</si>
  <si>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</si>
  <si>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</si>
  <si>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</si>
  <si>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</si>
  <si>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</si>
  <si>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</si>
  <si>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</si>
  <si>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</si>
  <si>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</si>
  <si>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</si>
  <si>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</si>
  <si>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</si>
  <si>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</si>
  <si>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</si>
  <si>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</si>
  <si>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</si>
  <si>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</si>
  <si>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</si>
  <si>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</si>
  <si>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</si>
  <si>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</si>
  <si>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</si>
  <si>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</si>
  <si>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</si>
  <si>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</si>
  <si>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</si>
  <si>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</si>
  <si>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</si>
  <si>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</si>
  <si>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</si>
  <si>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</si>
  <si>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</si>
  <si>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</si>
  <si>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</si>
  <si>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</si>
  <si>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</si>
  <si>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</si>
  <si>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</si>
  <si>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</si>
  <si>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</si>
  <si>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</si>
  <si>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</si>
  <si>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</si>
  <si>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</si>
  <si>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</si>
  <si>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</si>
  <si>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</si>
  <si>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</si>
  <si>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</si>
  <si>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</si>
  <si>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</si>
  <si>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</si>
  <si>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</si>
  <si>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</si>
  <si>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</si>
  <si>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</si>
  <si>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</si>
  <si>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</si>
  <si>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</si>
  <si>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</si>
  <si>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</si>
  <si>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</si>
  <si>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</si>
  <si>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</si>
  <si>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</si>
  <si>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</si>
  <si>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</si>
  <si>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</si>
  <si>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</si>
  <si>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</si>
  <si>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</si>
  <si>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</si>
  <si>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</si>
  <si>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</si>
  <si>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</si>
  <si>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</si>
  <si>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</si>
  <si>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</si>
  <si>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</si>
  <si>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</si>
  <si>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</si>
  <si>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</si>
  <si>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</si>
  <si>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</si>
  <si>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</si>
  <si>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</si>
  <si>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</si>
  <si>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</si>
  <si>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</si>
  <si>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</si>
  <si>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</si>
  <si>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</si>
  <si>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</si>
  <si>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</si>
  <si>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</si>
  <si>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</si>
  <si>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</si>
  <si>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</si>
  <si>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</si>
  <si>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</si>
  <si>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</si>
  <si>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</si>
  <si>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</si>
  <si>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</si>
  <si>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</si>
  <si>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</si>
  <si>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</si>
  <si>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</si>
  <si>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</si>
  <si>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</si>
  <si>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</si>
  <si>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</si>
  <si>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</si>
  <si>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</si>
  <si>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</si>
  <si>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</si>
  <si>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</si>
  <si>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</si>
  <si>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</si>
  <si>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</si>
  <si>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</si>
  <si>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</si>
  <si>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</si>
  <si>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</si>
  <si>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</si>
  <si>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</si>
  <si>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</si>
  <si>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</si>
  <si>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</si>
  <si>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</si>
  <si>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</si>
  <si>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</si>
  <si>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</si>
  <si>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</si>
  <si>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</si>
  <si>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</si>
  <si>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</si>
  <si>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</si>
  <si>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</si>
  <si>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</si>
  <si>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</si>
  <si>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</si>
  <si>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</si>
  <si>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</si>
  <si>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</si>
  <si>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</si>
  <si>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</si>
  <si>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</si>
  <si>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</si>
  <si>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</si>
  <si>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</si>
  <si>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</si>
  <si>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</si>
  <si>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</si>
  <si>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</si>
  <si>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</si>
  <si>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</si>
  <si>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</si>
  <si>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</si>
  <si>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</si>
  <si>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</si>
  <si>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</si>
  <si>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</si>
  <si>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</si>
  <si>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</si>
  <si>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</si>
  <si>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</si>
  <si>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</si>
  <si>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</si>
  <si>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</si>
  <si>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</si>
  <si>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</si>
  <si>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</si>
  <si>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</si>
  <si>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</si>
  <si>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</si>
  <si>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</si>
  <si>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</si>
  <si>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</si>
  <si>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</si>
  <si>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</si>
  <si>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</si>
  <si>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</si>
  <si>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</si>
  <si>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</si>
  <si>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</si>
  <si>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</si>
  <si>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</si>
  <si>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</si>
  <si>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</si>
  <si>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</si>
  <si>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</si>
  <si>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</si>
  <si>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</si>
  <si>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</si>
  <si>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</si>
  <si>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</si>
  <si>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</si>
  <si>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</si>
  <si>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</si>
  <si>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</si>
  <si>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</si>
  <si>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</si>
  <si>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</si>
  <si>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</si>
  <si>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</si>
  <si>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</si>
  <si>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</si>
  <si>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</si>
  <si>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</si>
  <si>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</si>
  <si>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</si>
  <si>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</si>
  <si>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</si>
  <si>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</si>
  <si>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</si>
  <si>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</si>
  <si>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</si>
  <si>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</si>
  <si>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</si>
  <si>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</si>
  <si>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</si>
  <si>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</si>
  <si>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</si>
  <si>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</si>
  <si>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</si>
  <si>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</si>
  <si>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</si>
  <si>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</si>
  <si>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</si>
  <si>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</si>
  <si>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</si>
  <si>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</si>
  <si>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</si>
  <si>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</si>
  <si>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</si>
  <si>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</si>
  <si>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</si>
  <si>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</si>
  <si>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</si>
  <si>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</si>
  <si>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</si>
  <si>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</si>
  <si>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</si>
  <si>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</si>
  <si>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</si>
  <si>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</si>
  <si>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</si>
  <si>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</si>
  <si>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</si>
  <si>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</si>
  <si>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</si>
  <si>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</si>
  <si>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</si>
  <si>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</si>
  <si>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</si>
  <si>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</si>
  <si>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</si>
  <si>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</si>
  <si>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</si>
  <si>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</si>
  <si>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</si>
  <si>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</si>
  <si>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</si>
  <si>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</si>
  <si>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</si>
  <si>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</si>
  <si>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</si>
  <si>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</si>
  <si>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</si>
  <si>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</si>
  <si>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</si>
  <si>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</si>
  <si>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</si>
  <si>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</si>
  <si>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</si>
  <si>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</si>
  <si>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</si>
  <si>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</si>
  <si>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</si>
  <si>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</si>
  <si>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</si>
  <si>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</si>
  <si>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</si>
  <si>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</si>
  <si>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</si>
  <si>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</si>
  <si>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</si>
  <si>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</si>
  <si>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</si>
  <si>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</si>
  <si>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</si>
  <si>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</si>
  <si>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</si>
  <si>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</si>
  <si>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</si>
  <si>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</si>
  <si>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</si>
  <si>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</si>
  <si>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</si>
  <si>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</si>
  <si>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</si>
  <si>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</si>
  <si>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</si>
  <si>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</si>
  <si>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</si>
  <si>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</si>
  <si>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</si>
  <si>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</si>
  <si>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</si>
  <si>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</si>
  <si>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</si>
  <si>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</si>
  <si>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</si>
  <si>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</si>
  <si>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</si>
  <si>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</si>
  <si>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</si>
  <si>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</si>
  <si>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</si>
  <si>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</si>
  <si>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</si>
  <si>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</si>
  <si>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</si>
  <si>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</si>
  <si>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</si>
  <si>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</si>
  <si>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</si>
  <si>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</si>
  <si>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</si>
  <si>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</si>
  <si>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</si>
  <si>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</si>
  <si>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</si>
  <si>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</si>
  <si>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</si>
  <si>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</si>
  <si>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</si>
  <si>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</si>
  <si>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</si>
  <si>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</si>
  <si>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</si>
  <si>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</si>
  <si>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</si>
  <si>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</si>
  <si>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</si>
  <si>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</si>
  <si>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</si>
  <si>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</si>
  <si>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</si>
  <si>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</si>
  <si>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</si>
  <si>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</si>
  <si>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</si>
  <si>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</si>
  <si>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</si>
  <si>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</si>
  <si>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</si>
  <si>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</si>
  <si>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</si>
  <si>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</si>
  <si>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</si>
  <si>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</si>
  <si>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</si>
  <si>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</si>
  <si>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</si>
  <si>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</si>
  <si>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</si>
  <si>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</si>
  <si>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</si>
  <si>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</si>
  <si>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</si>
  <si>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</si>
  <si>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</si>
  <si>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</si>
  <si>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</si>
  <si>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</si>
  <si>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</si>
  <si>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</si>
  <si>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</si>
  <si>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</si>
  <si>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</si>
  <si>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</si>
  <si>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</si>
  <si>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</si>
  <si>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</si>
  <si>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</si>
  <si>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</si>
  <si>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</si>
  <si>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</si>
  <si>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</si>
  <si>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</si>
  <si>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</si>
  <si>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</si>
  <si>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</si>
  <si>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</si>
  <si>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</si>
  <si>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</si>
  <si>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</si>
  <si>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</si>
  <si>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</si>
  <si>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</si>
  <si>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</si>
  <si>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</si>
  <si>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</si>
  <si>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</si>
  <si>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</si>
  <si>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</si>
  <si>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</si>
  <si>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</si>
  <si>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</si>
  <si>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</si>
  <si>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</si>
  <si>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</si>
  <si>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</si>
  <si>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</si>
  <si>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</si>
  <si>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</si>
  <si>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</si>
  <si>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</si>
  <si>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</si>
  <si>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</si>
  <si>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</si>
  <si>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</si>
  <si>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</si>
  <si>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</si>
  <si>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</si>
  <si>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</si>
  <si>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</si>
  <si>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</si>
  <si>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</si>
  <si>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</si>
  <si>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</si>
  <si>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</si>
  <si>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</si>
  <si>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</si>
  <si>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</si>
  <si>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</si>
  <si>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</si>
  <si>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</si>
  <si>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</si>
  <si>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</si>
  <si>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</si>
  <si>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</si>
  <si>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</si>
  <si>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</si>
  <si>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</si>
  <si>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</si>
  <si>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</si>
  <si>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</si>
  <si>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</si>
  <si>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</si>
  <si>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</si>
  <si>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</si>
  <si>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</si>
  <si>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</si>
  <si>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</si>
  <si>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</si>
  <si>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</si>
  <si>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</si>
  <si>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</si>
  <si>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</si>
  <si>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</si>
  <si>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</si>
  <si>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</si>
  <si>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</si>
  <si>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</si>
  <si>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</si>
  <si>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</si>
  <si>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</si>
  <si>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</si>
  <si>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</si>
  <si>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</si>
  <si>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</si>
  <si>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</si>
  <si>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</si>
  <si>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</si>
  <si>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</si>
  <si>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</si>
  <si>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</si>
  <si>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</si>
  <si>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</si>
  <si>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</si>
  <si>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</si>
  <si>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</si>
  <si>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</si>
  <si>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</si>
  <si>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</si>
  <si>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</si>
  <si>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</si>
  <si>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</si>
  <si>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</si>
  <si>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</si>
  <si>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</si>
  <si>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</si>
  <si>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</si>
  <si>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</si>
  <si>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</si>
  <si>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</si>
  <si>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</si>
  <si>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</si>
  <si>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</si>
  <si>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</si>
  <si>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</si>
  <si>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</si>
  <si>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</si>
  <si>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</si>
  <si>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</si>
  <si>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</si>
  <si>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</si>
  <si>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</si>
  <si>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</si>
  <si>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</si>
  <si>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</si>
  <si>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</si>
  <si>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</si>
  <si>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</si>
  <si>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</si>
  <si>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</si>
  <si>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</si>
  <si>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</si>
  <si>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</si>
  <si>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</si>
  <si>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</si>
  <si>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</si>
  <si>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</si>
  <si>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</si>
  <si>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</si>
  <si>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</si>
  <si>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</si>
  <si>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</si>
  <si>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</si>
  <si>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</si>
  <si>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</si>
  <si>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</si>
  <si>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</si>
  <si>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</si>
  <si>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</si>
  <si>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</si>
  <si>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</si>
  <si>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</si>
  <si>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</si>
  <si>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</si>
  <si>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</si>
  <si>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</si>
  <si>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</si>
  <si>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</si>
  <si>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</si>
  <si>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</si>
  <si>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</si>
  <si>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</si>
  <si>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</si>
  <si>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</si>
  <si>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</si>
  <si>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</si>
  <si>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</si>
  <si>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</si>
  <si>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</si>
  <si>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</si>
  <si>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</si>
  <si>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</si>
  <si>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</si>
  <si>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</si>
  <si>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</si>
  <si>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</si>
  <si>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</si>
  <si>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</si>
  <si>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</si>
  <si>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</si>
  <si>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</si>
  <si>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</si>
  <si>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</si>
  <si>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</si>
  <si>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</si>
  <si>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</si>
  <si>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</si>
  <si>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</si>
  <si>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</si>
  <si>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</si>
  <si>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</si>
  <si>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</si>
  <si>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</si>
  <si>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</si>
  <si>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</si>
  <si>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</si>
  <si>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</si>
  <si>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</si>
  <si>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</si>
  <si>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</si>
  <si>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</si>
  <si>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</si>
  <si>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</si>
  <si>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</si>
  <si>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</si>
  <si>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</si>
  <si>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</si>
  <si>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</si>
  <si>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</si>
  <si>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</si>
  <si>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</si>
  <si>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</si>
  <si>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</si>
  <si>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</si>
  <si>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</si>
  <si>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</si>
  <si>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</si>
  <si>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</si>
  <si>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</si>
  <si>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</si>
  <si>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</si>
  <si>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</si>
  <si>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</si>
  <si>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</si>
  <si>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</si>
  <si>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</si>
  <si>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</si>
  <si>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</si>
  <si>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</si>
  <si>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</si>
  <si>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</si>
  <si>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</si>
  <si>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</si>
  <si>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</si>
  <si>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</si>
  <si>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</si>
  <si>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</si>
  <si>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</si>
  <si>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</si>
  <si>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</si>
  <si>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</si>
  <si>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</si>
  <si>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</si>
  <si>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</si>
  <si>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</si>
  <si>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</si>
  <si>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</si>
  <si>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</si>
  <si>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</si>
  <si>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</si>
  <si>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</si>
  <si>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</si>
  <si>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</si>
  <si>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</si>
  <si>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</si>
  <si>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</si>
  <si>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</si>
  <si>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</si>
  <si>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</si>
  <si>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</si>
  <si>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</si>
  <si>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</si>
  <si>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</si>
  <si>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</si>
  <si>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</si>
  <si>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</si>
  <si>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</si>
  <si>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</si>
  <si>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</si>
  <si>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</si>
  <si>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</si>
  <si>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</si>
  <si>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</si>
  <si>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</si>
  <si>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</si>
  <si>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</si>
  <si>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</si>
  <si>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</si>
  <si>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</si>
  <si>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</si>
  <si>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</si>
  <si>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</si>
  <si>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</si>
  <si>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</si>
  <si>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</si>
  <si>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</si>
  <si>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</si>
  <si>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</si>
  <si>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</si>
  <si>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</si>
  <si>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</si>
  <si>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</si>
  <si>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</si>
  <si>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</si>
  <si>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</si>
  <si>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</si>
  <si>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</si>
  <si>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</si>
  <si>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</si>
  <si>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</si>
  <si>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</si>
  <si>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</si>
  <si>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</si>
  <si>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</si>
  <si>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</si>
  <si>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</si>
  <si>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</si>
  <si>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</si>
  <si>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</si>
  <si>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</si>
  <si>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</si>
  <si>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</si>
  <si>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</si>
  <si>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</si>
  <si>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</si>
  <si>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</si>
  <si>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</si>
  <si>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</si>
  <si>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</si>
  <si>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</si>
  <si>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</si>
  <si>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</si>
  <si>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</si>
  <si>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</si>
  <si>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</si>
  <si>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</si>
  <si>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</si>
  <si>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</si>
  <si>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</si>
  <si>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</si>
  <si>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</si>
  <si>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</si>
  <si>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</si>
  <si>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</si>
  <si>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</si>
  <si>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</si>
  <si>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</si>
  <si>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</si>
  <si>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</si>
  <si>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</si>
  <si>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</si>
  <si>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</si>
  <si>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</si>
  <si>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</si>
  <si>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</si>
  <si>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</si>
  <si>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</si>
  <si>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</si>
  <si>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</si>
  <si>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</si>
  <si>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</si>
  <si>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</si>
  <si>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</si>
  <si>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</si>
  <si>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</si>
  <si>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</si>
  <si>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</si>
  <si>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</si>
  <si>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</si>
  <si>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</si>
  <si>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</si>
  <si>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</si>
  <si>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</si>
  <si>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</si>
  <si>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</si>
  <si>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</si>
  <si>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</si>
  <si>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</si>
  <si>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</si>
  <si>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</si>
  <si>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</si>
  <si>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</si>
  <si>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</si>
  <si>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</si>
  <si>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</si>
  <si>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</si>
  <si>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</si>
  <si>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</si>
  <si>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</si>
  <si>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</si>
  <si>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</si>
  <si>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</si>
  <si>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</si>
  <si>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</si>
  <si>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</si>
  <si>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</si>
  <si>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</si>
  <si>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</si>
  <si>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</si>
  <si>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</si>
  <si>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</si>
  <si>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</si>
  <si>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</si>
  <si>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</si>
  <si>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</si>
  <si>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</si>
  <si>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</si>
  <si>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</si>
  <si>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</si>
  <si>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</si>
  <si>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</si>
  <si>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</si>
  <si>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</si>
  <si>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</si>
  <si>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</si>
  <si>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</si>
  <si>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</si>
  <si>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</si>
  <si>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</si>
  <si>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</si>
  <si>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</si>
  <si>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</si>
  <si>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</si>
  <si>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</si>
  <si>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</si>
  <si>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</si>
  <si>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</si>
  <si>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</si>
  <si>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</si>
  <si>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</si>
  <si>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</si>
  <si>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</si>
  <si>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</si>
  <si>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</si>
  <si>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</si>
  <si>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</si>
  <si>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</si>
  <si>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</si>
  <si>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</si>
  <si>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</si>
  <si>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</si>
  <si>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</si>
  <si>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</si>
  <si>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</si>
  <si>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</si>
  <si>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</si>
  <si>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</si>
  <si>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</si>
  <si>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</si>
  <si>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</si>
  <si>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</si>
  <si>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</si>
  <si>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</si>
  <si>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</si>
  <si>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</si>
  <si>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</si>
  <si>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</si>
  <si>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</si>
  <si>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</si>
  <si>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</si>
  <si>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</si>
  <si>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</si>
  <si>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</si>
  <si>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</si>
  <si>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</si>
  <si>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</si>
  <si>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</si>
  <si>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</si>
  <si>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</si>
  <si>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</si>
  <si>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</si>
  <si>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</si>
  <si>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</si>
  <si>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</si>
  <si>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</si>
  <si>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</si>
  <si>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</si>
  <si>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</si>
  <si>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</si>
  <si>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</si>
  <si>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</si>
  <si>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</si>
  <si>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</si>
  <si>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</si>
  <si>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</si>
  <si>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</si>
  <si>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</si>
  <si>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</si>
  <si>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</si>
  <si>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</si>
  <si>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</si>
  <si>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</si>
  <si>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</si>
  <si>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</si>
  <si>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</si>
  <si>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</si>
  <si>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</si>
  <si>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</si>
  <si>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</si>
  <si>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</si>
  <si>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</si>
  <si>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</si>
  <si>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</si>
  <si>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</si>
  <si>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</si>
  <si>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</si>
  <si>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</si>
  <si>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</si>
  <si>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</si>
  <si>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</si>
  <si>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</si>
  <si>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</si>
  <si>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</si>
  <si>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</si>
  <si>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</si>
  <si>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</si>
  <si>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</si>
  <si>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</si>
  <si>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</si>
  <si>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</si>
  <si>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</si>
  <si>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</si>
  <si>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</si>
  <si>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</si>
  <si>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</si>
  <si>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</si>
  <si>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</si>
  <si>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</si>
  <si>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</si>
  <si>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</si>
  <si>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</si>
  <si>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</si>
  <si>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</si>
  <si>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</si>
  <si>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</si>
  <si>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</si>
  <si>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</si>
  <si>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</si>
  <si>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</si>
  <si>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</si>
  <si>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</si>
  <si>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</si>
  <si>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</si>
  <si>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</si>
  <si>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</si>
  <si>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</si>
  <si>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</si>
  <si>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</si>
  <si>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</si>
  <si>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</si>
  <si>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</si>
  <si>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</si>
  <si>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</si>
  <si>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</si>
  <si>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</si>
  <si>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</si>
  <si>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</si>
  <si>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</si>
  <si>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</si>
  <si>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</si>
  <si>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</si>
  <si>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</si>
  <si>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</si>
  <si>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</si>
  <si>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</si>
  <si>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</si>
  <si>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</si>
  <si>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</si>
  <si>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</si>
  <si>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</si>
  <si>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</si>
  <si>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</si>
  <si>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</si>
  <si>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</si>
  <si>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</si>
  <si>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</si>
  <si>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</si>
  <si>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</si>
  <si>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</si>
  <si>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</si>
  <si>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</si>
  <si>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</si>
  <si>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</si>
  <si>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</si>
  <si>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</si>
  <si>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</si>
  <si>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</si>
  <si>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</si>
  <si>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</si>
  <si>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</si>
  <si>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</si>
  <si>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</si>
  <si>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</si>
  <si>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</si>
  <si>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</si>
  <si>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</si>
  <si>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</si>
  <si>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</si>
  <si>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</si>
  <si>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</si>
  <si>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</si>
  <si>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</si>
  <si>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</si>
  <si>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</si>
  <si>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</si>
  <si>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</si>
  <si>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</si>
  <si>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</si>
  <si>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</si>
  <si>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</si>
  <si>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</si>
  <si>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</si>
  <si>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</si>
  <si>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</si>
  <si>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</si>
  <si>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</si>
  <si>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</si>
  <si>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</si>
  <si>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</si>
  <si>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</si>
  <si>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</si>
  <si>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</si>
  <si>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</si>
  <si>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</si>
  <si>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</si>
  <si>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</si>
  <si>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</si>
  <si>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</si>
  <si>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</si>
  <si>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</si>
  <si>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</si>
  <si>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</si>
  <si>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</si>
  <si>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</si>
  <si>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</si>
  <si>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</si>
  <si>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</si>
  <si>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</si>
  <si>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</si>
  <si>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</si>
  <si>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</si>
  <si>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</si>
  <si>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</si>
  <si>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</si>
  <si>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</si>
  <si>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</si>
  <si>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</si>
  <si>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</si>
  <si>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</si>
  <si>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</si>
  <si>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</si>
  <si>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</si>
  <si>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</si>
  <si>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</si>
  <si>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</si>
  <si>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</si>
  <si>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</si>
  <si>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</si>
  <si>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</si>
  <si>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</si>
  <si>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</si>
  <si>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</si>
  <si>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</si>
  <si>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</si>
  <si>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</si>
  <si>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</si>
  <si>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</si>
  <si>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</si>
  <si>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</si>
  <si>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</si>
  <si>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</si>
  <si>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</si>
  <si>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</si>
  <si>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</si>
  <si>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</si>
  <si>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</si>
  <si>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</si>
  <si>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</si>
  <si>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</si>
  <si>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</si>
  <si>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</si>
  <si>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</si>
  <si>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</si>
  <si>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</si>
  <si>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</si>
  <si>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</si>
  <si>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</si>
  <si>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</si>
  <si>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</si>
  <si>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</si>
  <si>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</si>
  <si>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</si>
  <si>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</si>
  <si>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</si>
  <si>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</si>
  <si>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</si>
  <si>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</si>
  <si>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</si>
  <si>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</si>
  <si>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</si>
  <si>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</si>
  <si>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</si>
  <si>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</si>
  <si>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</si>
  <si>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</si>
  <si>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</si>
  <si>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</si>
  <si>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</si>
  <si>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</si>
  <si>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</si>
  <si>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</si>
  <si>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</si>
  <si>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</si>
  <si>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</si>
  <si>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</si>
  <si>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</si>
  <si>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</si>
  <si>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</si>
  <si>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</si>
  <si>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</si>
  <si>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</si>
  <si>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</si>
  <si>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</si>
  <si>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</si>
  <si>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</si>
  <si>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</si>
  <si>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</si>
  <si>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</si>
  <si>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</si>
  <si>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</si>
  <si>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</si>
  <si>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</si>
  <si>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</si>
  <si>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</si>
  <si>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</si>
  <si>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</si>
  <si>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</si>
  <si>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</si>
  <si>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</si>
  <si>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</si>
  <si>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</si>
  <si>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</si>
  <si>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</si>
  <si>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</si>
  <si>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</si>
  <si>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</si>
  <si>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</si>
  <si>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</si>
  <si>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</si>
  <si>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</si>
  <si>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</si>
  <si>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</si>
  <si>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</si>
  <si>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</si>
  <si>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</si>
  <si>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</si>
  <si>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</si>
  <si>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</si>
  <si>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</si>
  <si>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</si>
  <si>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</si>
  <si>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</si>
  <si>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</si>
  <si>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</si>
  <si>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</si>
  <si>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</si>
  <si>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</si>
  <si>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</si>
  <si>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</si>
  <si>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</si>
  <si>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</si>
  <si>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</si>
  <si>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</si>
  <si>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</si>
  <si>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</si>
  <si>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</si>
  <si>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</si>
  <si>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</si>
  <si>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</si>
  <si>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</si>
  <si>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</si>
  <si>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</si>
  <si>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</si>
  <si>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</si>
  <si>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</si>
  <si>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</si>
  <si>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</si>
  <si>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</si>
  <si>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</si>
  <si>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</si>
  <si>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</si>
  <si>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</si>
  <si>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</si>
  <si>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</si>
  <si>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</si>
  <si>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</si>
  <si>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</si>
  <si>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</si>
  <si>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</si>
  <si>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</si>
  <si>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</si>
  <si>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</si>
  <si>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</si>
  <si>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</si>
  <si>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</si>
  <si>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</si>
  <si>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</si>
  <si>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</si>
  <si>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</si>
  <si>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</si>
  <si>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</si>
  <si>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</si>
  <si>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</si>
  <si>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</si>
  <si>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</si>
  <si>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</si>
  <si>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</si>
  <si>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</si>
  <si>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</si>
  <si>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</si>
  <si>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</si>
  <si>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</si>
  <si>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</si>
  <si>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</si>
  <si>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</si>
  <si>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</si>
  <si>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</si>
  <si>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</si>
  <si>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</si>
  <si>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</si>
  <si>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</si>
  <si>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</si>
  <si>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</si>
  <si>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</si>
  <si>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</si>
  <si>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</si>
  <si>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</si>
  <si>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</si>
  <si>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</si>
  <si>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</si>
  <si>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</si>
  <si>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</si>
  <si>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</si>
  <si>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</si>
  <si>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</si>
  <si>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</si>
  <si>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</si>
  <si>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</si>
  <si>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</si>
  <si>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</si>
  <si>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</si>
  <si>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</si>
  <si>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</si>
  <si>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</si>
  <si>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</si>
  <si>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</si>
  <si>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</si>
  <si>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</si>
  <si>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</si>
  <si>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</si>
  <si>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</si>
  <si>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</si>
  <si>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</si>
  <si>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</si>
  <si>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</si>
  <si>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</si>
  <si>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</si>
  <si>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</si>
  <si>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</si>
  <si>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</si>
  <si>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</si>
  <si>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</si>
  <si>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</si>
  <si>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</si>
  <si>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</si>
  <si>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</si>
  <si>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</si>
  <si>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</si>
  <si>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</si>
  <si>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</si>
  <si>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</si>
  <si>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</si>
  <si>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</si>
  <si>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</si>
  <si>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</si>
  <si>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</si>
  <si>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</si>
  <si>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</si>
  <si>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</si>
  <si>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</si>
  <si>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</si>
  <si>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</si>
  <si>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</si>
  <si>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</si>
  <si>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</si>
  <si>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</si>
  <si>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</si>
  <si>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</si>
  <si>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</si>
  <si>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</si>
  <si>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</si>
  <si>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</si>
  <si>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</si>
  <si>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</si>
  <si>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</si>
  <si>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</si>
  <si>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</si>
  <si>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</si>
  <si>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</si>
  <si>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</si>
  <si>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</si>
  <si>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</si>
  <si>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</si>
  <si>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</si>
  <si>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</si>
  <si>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</si>
  <si>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</si>
  <si>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</si>
  <si>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</si>
  <si>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</si>
  <si>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</si>
  <si>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</si>
  <si>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</si>
  <si>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</si>
  <si>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</si>
  <si>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</si>
  <si>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</si>
  <si>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</si>
  <si>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</si>
  <si>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</si>
  <si>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</si>
  <si>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</si>
  <si>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</si>
  <si>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</si>
  <si>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</si>
  <si>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</si>
  <si>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</si>
  <si>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</si>
  <si>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</si>
  <si>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</si>
  <si>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</si>
  <si>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</si>
  <si>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</si>
  <si>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</si>
  <si>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</si>
  <si>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</si>
  <si>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</si>
  <si>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</si>
  <si>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</si>
  <si>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</si>
  <si>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</si>
  <si>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</si>
  <si>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</si>
  <si>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</si>
  <si>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</si>
  <si>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</si>
  <si>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</si>
  <si>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</si>
  <si>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</si>
  <si>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</si>
  <si>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</si>
  <si>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</si>
  <si>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</si>
  <si>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</si>
  <si>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</si>
  <si>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</si>
  <si>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</si>
  <si>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</si>
  <si>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</si>
  <si>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</si>
  <si>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</si>
  <si>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</si>
  <si>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</si>
  <si>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</si>
  <si>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</si>
  <si>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</si>
  <si>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</si>
  <si>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</si>
  <si>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</si>
  <si>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</si>
  <si>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</si>
  <si>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</si>
  <si>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</si>
  <si>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</si>
  <si>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</si>
  <si>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</si>
  <si>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</si>
  <si>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</si>
  <si>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</si>
  <si>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</si>
  <si>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</si>
  <si>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</si>
  <si>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</si>
  <si>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</si>
  <si>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</si>
  <si>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</si>
  <si>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</si>
  <si>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</si>
  <si>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</si>
  <si>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</si>
  <si>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</si>
  <si>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</si>
  <si>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</si>
  <si>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</si>
  <si>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</si>
  <si>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</si>
  <si>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</si>
  <si>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</si>
  <si>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</si>
  <si>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</si>
  <si>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</si>
  <si>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</si>
  <si>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</si>
  <si>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</si>
  <si>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</si>
  <si>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</si>
  <si>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</si>
  <si>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</si>
  <si>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</si>
  <si>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</si>
  <si>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</si>
  <si>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</si>
  <si>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</si>
  <si>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</si>
  <si>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</si>
  <si>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</si>
  <si>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</si>
  <si>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</si>
  <si>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</si>
  <si>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</si>
  <si>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</si>
  <si>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</si>
  <si>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</si>
  <si>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</si>
  <si>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</si>
  <si>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</si>
  <si>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</si>
  <si>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</si>
  <si>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</si>
  <si>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</si>
  <si>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</si>
  <si>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</si>
  <si>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</si>
  <si>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</si>
  <si>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</si>
  <si>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</si>
  <si>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</si>
  <si>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</si>
  <si>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</si>
  <si>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</si>
  <si>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</si>
  <si>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</si>
  <si>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</si>
  <si>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</si>
  <si>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</si>
  <si>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</si>
  <si>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</si>
  <si>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</si>
  <si>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</si>
  <si>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</si>
  <si>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</si>
  <si>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</si>
  <si>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</si>
  <si>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</si>
  <si>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</si>
  <si>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</si>
  <si>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</si>
  <si>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</si>
  <si>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</si>
  <si>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</si>
  <si>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</si>
  <si>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</si>
  <si>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</si>
  <si>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</si>
  <si>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</si>
  <si>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</si>
  <si>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</si>
  <si>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</si>
  <si>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</si>
  <si>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</si>
  <si>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</si>
  <si>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</si>
  <si>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</si>
  <si>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</si>
  <si>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</si>
  <si>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</si>
  <si>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</si>
  <si>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</si>
  <si>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</si>
  <si>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</si>
  <si>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</si>
  <si>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</si>
  <si>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</si>
  <si>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</si>
  <si>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</si>
  <si>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</si>
  <si>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</si>
  <si>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</si>
  <si>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</si>
  <si>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</si>
  <si>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</si>
  <si>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</si>
  <si>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</si>
  <si>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</si>
  <si>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</si>
  <si>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</si>
  <si>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</si>
  <si>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</si>
  <si>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</si>
  <si>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</si>
  <si>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</si>
  <si>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</si>
  <si>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</si>
  <si>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</si>
  <si>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</si>
  <si>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</si>
  <si>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</si>
  <si>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</si>
  <si>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</si>
  <si>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</si>
  <si>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</si>
  <si>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</si>
  <si>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</si>
  <si>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</si>
  <si>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</si>
  <si>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</si>
  <si>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</si>
  <si>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</si>
  <si>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</si>
  <si>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</si>
  <si>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</si>
  <si>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</si>
  <si>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</si>
  <si>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</si>
  <si>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</si>
  <si>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</si>
  <si>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</si>
  <si>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</si>
  <si>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</si>
  <si>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</si>
  <si>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</si>
  <si>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</si>
  <si>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</si>
  <si>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</si>
  <si>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</si>
  <si>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</si>
  <si>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</si>
  <si>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</si>
  <si>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</si>
  <si>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</si>
  <si>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</si>
  <si>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</si>
  <si>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</si>
  <si>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</si>
  <si>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</si>
  <si>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</si>
  <si>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</si>
  <si>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</si>
  <si>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</si>
  <si>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</si>
  <si>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</si>
  <si>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</si>
  <si>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</si>
  <si>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</si>
  <si>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</si>
  <si>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</si>
  <si>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</si>
  <si>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</si>
  <si>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</si>
  <si>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</si>
  <si>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</si>
  <si>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</si>
  <si>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</si>
  <si>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</si>
  <si>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</si>
  <si>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</si>
  <si>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</si>
  <si>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</si>
  <si>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</si>
  <si>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</si>
  <si>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</si>
  <si>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</si>
  <si>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</si>
  <si>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</si>
  <si>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</si>
  <si>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</si>
  <si>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</si>
  <si>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</si>
  <si>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</si>
  <si>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</si>
  <si>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</si>
  <si>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</si>
  <si>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</si>
  <si>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</si>
  <si>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</si>
  <si>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</si>
  <si>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</si>
  <si>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</si>
  <si>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</si>
  <si>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</si>
  <si>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</si>
  <si>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</si>
  <si>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</si>
  <si>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</si>
  <si>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</si>
  <si>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</si>
  <si>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</si>
  <si>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</si>
  <si>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</si>
  <si>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</si>
  <si>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</si>
  <si>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</si>
  <si>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</si>
  <si>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</si>
  <si>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</si>
  <si>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</si>
  <si>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</si>
  <si>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</si>
  <si>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</si>
  <si>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</si>
  <si>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</si>
  <si>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</si>
  <si>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</si>
  <si>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</si>
  <si>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</si>
  <si>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</si>
  <si>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</si>
  <si>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</si>
  <si>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</si>
  <si>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</si>
  <si>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</si>
  <si>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</si>
  <si>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</si>
  <si>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</si>
  <si>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</si>
  <si>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</si>
  <si>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</si>
  <si>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</si>
  <si>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</si>
  <si>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</si>
  <si>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</si>
  <si>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</si>
  <si>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</si>
  <si>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</si>
  <si>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</si>
  <si>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</si>
  <si>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</si>
  <si>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</si>
  <si>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</si>
  <si>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</si>
  <si>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</si>
  <si>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</si>
  <si>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</si>
  <si>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</si>
  <si>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</si>
  <si>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</si>
  <si>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</si>
  <si>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</si>
  <si>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</si>
  <si>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</si>
  <si>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</si>
  <si>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</si>
  <si>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</si>
  <si>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</si>
  <si>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</si>
  <si>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</si>
  <si>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</si>
  <si>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</si>
  <si>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</si>
  <si>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</si>
  <si>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</si>
  <si>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</si>
  <si>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</si>
  <si>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</si>
  <si>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</si>
  <si>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</si>
  <si>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</si>
  <si>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</si>
  <si>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</si>
  <si>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</si>
  <si>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</si>
  <si>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</si>
  <si>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</si>
  <si>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</si>
  <si>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</si>
  <si>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</si>
  <si>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</si>
  <si>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</si>
  <si>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</si>
  <si>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</si>
  <si>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</si>
  <si>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</si>
  <si>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</si>
  <si>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</si>
  <si>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</si>
  <si>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</si>
  <si>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</si>
  <si>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</si>
  <si>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</si>
  <si>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</si>
  <si>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</si>
  <si>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</si>
  <si>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</si>
  <si>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</si>
  <si>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</si>
  <si>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</si>
  <si>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</si>
  <si>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</si>
  <si>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</si>
  <si>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</si>
  <si>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</si>
  <si>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</si>
  <si>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</si>
  <si>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</si>
  <si>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</si>
  <si>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</si>
  <si>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</si>
  <si>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</si>
  <si>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</si>
  <si>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</si>
  <si>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</si>
  <si>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</si>
  <si>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</si>
  <si>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</si>
  <si>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</si>
  <si>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</si>
  <si>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</si>
  <si>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</si>
  <si>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</si>
  <si>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</si>
  <si>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</si>
  <si>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</si>
  <si>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</si>
  <si>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</si>
  <si>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</si>
  <si>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</si>
  <si>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</si>
  <si>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</si>
  <si>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</si>
  <si>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</si>
  <si>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</si>
  <si>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</si>
  <si>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</si>
  <si>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</si>
  <si>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</si>
  <si>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</si>
  <si>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</si>
  <si>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</si>
  <si>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</si>
  <si>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</si>
  <si>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</si>
  <si>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</si>
  <si>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</si>
  <si>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</si>
  <si>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</si>
  <si>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</si>
  <si>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</si>
  <si>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</si>
  <si>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</si>
  <si>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</si>
  <si>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</si>
  <si>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</si>
  <si>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</si>
  <si>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</si>
  <si>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</si>
  <si>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</si>
  <si>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</si>
  <si>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</si>
  <si>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</si>
  <si>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</si>
  <si>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</si>
  <si>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</si>
  <si>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</si>
  <si>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</si>
  <si>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</si>
  <si>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</si>
  <si>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</si>
  <si>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</si>
  <si>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</si>
  <si>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</si>
  <si>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</si>
  <si>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</si>
  <si>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</si>
  <si>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</si>
  <si>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</si>
  <si>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</si>
  <si>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</si>
  <si>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</si>
  <si>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</si>
  <si>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</si>
  <si>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</si>
  <si>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</si>
  <si>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</si>
  <si>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</si>
  <si>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</si>
  <si>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</si>
  <si>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</si>
  <si>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</si>
  <si>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</si>
  <si>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</si>
  <si>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</si>
  <si>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</si>
  <si>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</si>
  <si>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</si>
  <si>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</si>
  <si>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</si>
  <si>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</si>
  <si>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</si>
  <si>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</si>
  <si>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</si>
  <si>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</si>
  <si>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</si>
  <si>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</si>
  <si>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</si>
  <si>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</si>
  <si>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</si>
  <si>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</si>
  <si>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</si>
  <si>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</si>
  <si>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</si>
  <si>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</si>
  <si>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</si>
  <si>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</si>
  <si>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</si>
  <si>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</si>
  <si>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</si>
  <si>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</si>
  <si>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</si>
  <si>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</si>
  <si>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</si>
  <si>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</si>
  <si>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</si>
  <si>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</si>
  <si>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</si>
  <si>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</si>
  <si>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</si>
  <si>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</si>
  <si>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</si>
  <si>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</si>
  <si>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</si>
  <si>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</si>
  <si>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</si>
  <si>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</si>
  <si>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</si>
  <si>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</si>
  <si>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</si>
  <si>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</si>
  <si>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</si>
  <si>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</si>
  <si>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</si>
  <si>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</si>
  <si>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</si>
  <si>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</si>
  <si>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</si>
  <si>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</si>
  <si>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</si>
  <si>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</si>
  <si>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</si>
  <si>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</si>
  <si>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</si>
  <si>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</si>
  <si>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</si>
  <si>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</si>
  <si>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</si>
  <si>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</si>
  <si>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</si>
  <si>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</si>
  <si>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</si>
  <si>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</si>
  <si>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</si>
  <si>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</si>
  <si>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</si>
  <si>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</si>
  <si>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</si>
  <si>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</si>
  <si>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</si>
  <si>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</si>
  <si>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</si>
  <si>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</si>
  <si>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</si>
  <si>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</si>
  <si>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</si>
  <si>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</si>
  <si>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</si>
  <si>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</si>
  <si>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</si>
  <si>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</si>
  <si>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</si>
  <si>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</si>
  <si>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</si>
  <si>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</si>
  <si>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</si>
  <si>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</si>
  <si>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</si>
  <si>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</si>
  <si>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</si>
  <si>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</si>
  <si>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</si>
  <si>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</si>
  <si>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</si>
  <si>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</si>
  <si>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</si>
  <si>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</si>
  <si>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</si>
  <si>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</si>
  <si>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</si>
  <si>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</si>
  <si>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</si>
  <si>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</si>
  <si>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</si>
  <si>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</si>
  <si>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</si>
  <si>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</si>
  <si>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</si>
  <si>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</si>
  <si>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</si>
  <si>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</si>
  <si>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</si>
  <si>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</si>
  <si>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</si>
  <si>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</si>
  <si>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</si>
  <si>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</si>
  <si>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</si>
  <si>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</si>
  <si>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</si>
  <si>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</si>
  <si>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</si>
  <si>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</si>
  <si>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</si>
  <si>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</si>
  <si>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</si>
  <si>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</si>
  <si>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</si>
  <si>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</si>
  <si>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</si>
  <si>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</si>
  <si>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</si>
  <si>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</si>
  <si>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</si>
  <si>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</si>
  <si>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</si>
  <si>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</si>
  <si>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</si>
  <si>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</si>
  <si>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</si>
  <si>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</si>
  <si>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</si>
  <si>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</si>
  <si>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</si>
  <si>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</si>
  <si>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</si>
  <si>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</si>
  <si>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</si>
  <si>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</si>
  <si>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</si>
  <si>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</si>
  <si>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</si>
  <si>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</si>
  <si>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</si>
  <si>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</si>
  <si>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</si>
  <si>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</si>
  <si>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</si>
  <si>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</si>
  <si>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</si>
  <si>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</si>
  <si>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</si>
  <si>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</si>
  <si>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</si>
  <si>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</si>
  <si>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</si>
  <si>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</si>
  <si>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</si>
  <si>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</si>
  <si>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</si>
  <si>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</si>
  <si>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</si>
  <si>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</si>
  <si>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</si>
  <si>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</si>
  <si>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</si>
  <si>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</si>
  <si>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</si>
  <si>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</si>
  <si>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</si>
  <si>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</si>
  <si>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</si>
  <si>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</si>
  <si>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</si>
  <si>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</si>
  <si>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</si>
  <si>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</si>
  <si>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</si>
  <si>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</si>
  <si>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</si>
  <si>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</si>
  <si>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</si>
  <si>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</si>
  <si>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</si>
  <si>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</si>
  <si>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</si>
  <si>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</si>
  <si>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</si>
  <si>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</si>
  <si>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</si>
  <si>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</si>
  <si>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</si>
  <si>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</si>
  <si>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</si>
  <si>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</si>
  <si>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</si>
  <si>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</si>
  <si>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</si>
  <si>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</si>
  <si>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</si>
  <si>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</si>
  <si>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</si>
  <si>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</si>
  <si>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</si>
  <si>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</si>
  <si>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</si>
  <si>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</si>
  <si>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</si>
  <si>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</si>
  <si>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</si>
  <si>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</si>
  <si>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</si>
  <si>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</si>
  <si>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</si>
  <si>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</si>
  <si>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</si>
  <si>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</si>
  <si>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</si>
  <si>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</si>
  <si>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</si>
  <si>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</si>
  <si>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</si>
  <si>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</si>
  <si>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</si>
  <si>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</si>
  <si>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</si>
  <si>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</si>
  <si>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</si>
  <si>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</si>
  <si>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</si>
  <si>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</si>
  <si>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</si>
  <si>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</si>
  <si>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</si>
  <si>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</si>
  <si>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</si>
  <si>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</si>
  <si>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</si>
  <si>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</si>
  <si>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</si>
  <si>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</si>
  <si>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</si>
  <si>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</si>
  <si>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</si>
  <si>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</si>
  <si>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</si>
  <si>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</si>
  <si>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</si>
  <si>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</si>
  <si>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</si>
  <si>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</si>
  <si>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</si>
  <si>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</si>
  <si>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</si>
  <si>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</si>
  <si>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</si>
  <si>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</si>
  <si>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</si>
  <si>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</si>
  <si>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</si>
  <si>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</si>
  <si>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</si>
  <si>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</si>
  <si>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</si>
  <si>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</si>
  <si>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</si>
  <si>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</si>
  <si>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</si>
  <si>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</si>
  <si>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</si>
  <si>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</si>
  <si>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</si>
  <si>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</si>
  <si>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</si>
  <si>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</si>
  <si>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</si>
  <si>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</si>
  <si>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</si>
  <si>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</si>
  <si>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</si>
  <si>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</si>
  <si>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</si>
  <si>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</si>
  <si>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</si>
  <si>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</si>
  <si>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</si>
  <si>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</si>
  <si>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</si>
  <si>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</si>
  <si>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</si>
  <si>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</si>
  <si>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</si>
  <si>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</si>
  <si>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</si>
  <si>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</si>
  <si>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</si>
  <si>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</si>
  <si>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</si>
  <si>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</si>
  <si>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</si>
  <si>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</si>
  <si>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</si>
  <si>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</si>
  <si>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</si>
  <si>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</si>
  <si>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</si>
  <si>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</si>
  <si>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</si>
  <si>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</si>
  <si>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</si>
  <si>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</si>
  <si>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</si>
  <si>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</si>
  <si>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</si>
  <si>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</si>
  <si>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</si>
  <si>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</si>
  <si>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</si>
  <si>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</si>
  <si>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</si>
  <si>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</si>
  <si>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</si>
  <si>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</si>
  <si>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</si>
  <si>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</si>
  <si>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</si>
  <si>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</si>
  <si>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</si>
  <si>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</si>
  <si>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</si>
  <si>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</si>
  <si>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</si>
  <si>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</si>
  <si>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</si>
  <si>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</si>
  <si>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</si>
  <si>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</si>
  <si>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</si>
  <si>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</si>
  <si>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</si>
  <si>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</si>
  <si>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</si>
  <si>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</si>
  <si>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</si>
  <si>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</si>
  <si>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</si>
  <si>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</si>
  <si>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</si>
  <si>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</si>
  <si>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</si>
  <si>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</si>
  <si>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</si>
  <si>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</si>
  <si>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</si>
  <si>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</si>
  <si>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</si>
  <si>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</si>
  <si>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</si>
  <si>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</si>
  <si>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</si>
  <si>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</si>
  <si>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</si>
  <si>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</si>
  <si>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</si>
  <si>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</si>
  <si>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</si>
  <si>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</si>
  <si>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</si>
  <si>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</si>
  <si>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</si>
  <si>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</si>
  <si>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</si>
  <si>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</si>
  <si>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</si>
  <si>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</si>
  <si>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</si>
  <si>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</si>
  <si>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</si>
  <si>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</si>
  <si>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</si>
  <si>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</si>
  <si>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</si>
  <si>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</si>
  <si>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</si>
  <si>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</si>
  <si>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</si>
  <si>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</si>
  <si>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</si>
  <si>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</si>
  <si>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</si>
  <si>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</si>
  <si>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</si>
  <si>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</si>
  <si>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</si>
  <si>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</si>
  <si>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</si>
  <si>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</si>
  <si>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</si>
  <si>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</si>
  <si>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</si>
  <si>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</si>
  <si>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</si>
  <si>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</si>
  <si>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</si>
  <si>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</si>
  <si>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</si>
  <si>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</si>
  <si>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</si>
  <si>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</si>
  <si>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</si>
  <si>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</si>
  <si>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</si>
  <si>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</si>
  <si>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</si>
  <si>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</si>
  <si>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</si>
  <si>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</si>
  <si>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</si>
  <si>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</si>
  <si>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</si>
  <si>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</si>
  <si>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</si>
  <si>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</si>
  <si>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</si>
  <si>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</si>
  <si>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</si>
  <si>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</si>
  <si>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</si>
  <si>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</si>
  <si>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</si>
  <si>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</si>
  <si>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</si>
  <si>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</si>
  <si>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</si>
  <si>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</si>
  <si>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</si>
  <si>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</si>
  <si>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</si>
  <si>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</si>
  <si>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</si>
  <si>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</si>
  <si>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</si>
  <si>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</si>
  <si>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</si>
  <si>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</si>
  <si>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</si>
  <si>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</si>
  <si>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</si>
  <si>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</si>
  <si>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</si>
  <si>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</si>
  <si>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</si>
  <si>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</si>
  <si>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</si>
  <si>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</si>
  <si>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</si>
  <si>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</si>
  <si>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</si>
  <si>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</si>
  <si>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</si>
  <si>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</si>
  <si>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</si>
  <si>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</si>
  <si>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</si>
  <si>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</si>
  <si>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</si>
  <si>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</si>
  <si>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</si>
  <si>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</si>
  <si>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</si>
  <si>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</si>
  <si>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</si>
  <si>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</si>
  <si>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</si>
  <si>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</si>
  <si>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</si>
  <si>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</si>
  <si>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</si>
  <si>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</si>
  <si>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</si>
  <si>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</si>
  <si>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</si>
  <si>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</si>
  <si>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</si>
  <si>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</si>
  <si>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</si>
  <si>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</si>
  <si>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</si>
  <si>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</si>
  <si>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</si>
  <si>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</si>
  <si>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</si>
  <si>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</si>
  <si>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</si>
  <si>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</si>
  <si>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</si>
  <si>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</si>
  <si>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</si>
  <si>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</si>
  <si>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</si>
  <si>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</si>
  <si>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</si>
  <si>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</si>
  <si>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</si>
  <si>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</si>
  <si>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</si>
  <si>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</si>
  <si>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</si>
  <si>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</si>
  <si>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</si>
  <si>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</si>
  <si>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</si>
  <si>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</si>
  <si>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</si>
  <si>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</si>
  <si>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</si>
  <si>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</si>
  <si>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</si>
  <si>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</si>
  <si>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</si>
  <si>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</si>
  <si>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</si>
  <si>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</si>
  <si>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</si>
  <si>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</si>
  <si>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</si>
  <si>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</si>
  <si>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</si>
  <si>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</si>
  <si>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</si>
  <si>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</si>
  <si>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</si>
  <si>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</si>
  <si>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</si>
  <si>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</si>
  <si>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</si>
  <si>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</si>
  <si>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</si>
  <si>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</si>
  <si>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</si>
  <si>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</si>
  <si>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</si>
  <si>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</si>
  <si>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</si>
  <si>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</si>
  <si>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</si>
  <si>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</si>
  <si>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</si>
  <si>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</si>
  <si>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</si>
  <si>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</si>
  <si>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</si>
  <si>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</si>
  <si>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</si>
  <si>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</si>
  <si>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</si>
  <si>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</si>
  <si>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</si>
  <si>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</si>
  <si>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</si>
  <si>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</si>
  <si>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</si>
  <si>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</si>
  <si>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</si>
  <si>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</si>
  <si>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</si>
  <si>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</si>
  <si>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</si>
  <si>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</si>
  <si>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</si>
  <si>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</si>
  <si>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</si>
  <si>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</si>
  <si>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</si>
  <si>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</si>
  <si>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</si>
  <si>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</si>
  <si>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</si>
  <si>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</si>
  <si>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</si>
  <si>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</si>
  <si>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</si>
  <si>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</si>
  <si>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</si>
  <si>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</si>
  <si>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</si>
  <si>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</si>
  <si>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</si>
  <si>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</si>
  <si>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</si>
  <si>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</si>
  <si>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</si>
  <si>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</si>
  <si>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</si>
  <si>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</si>
  <si>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</si>
  <si>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</si>
  <si>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</si>
  <si>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</si>
  <si>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</si>
  <si>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</si>
  <si>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</si>
  <si>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</si>
  <si>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</si>
  <si>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</si>
  <si>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</si>
  <si>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</si>
  <si>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</si>
  <si>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</si>
  <si>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</si>
  <si>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</si>
  <si>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</si>
  <si>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</si>
  <si>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</si>
  <si>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</si>
  <si>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</si>
  <si>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</si>
  <si>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</si>
  <si>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</si>
  <si>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</si>
  <si>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</si>
  <si>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</si>
  <si>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</si>
  <si>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</si>
  <si>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</si>
  <si>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</si>
  <si>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</si>
  <si>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</si>
  <si>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</si>
  <si>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</si>
  <si>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</si>
  <si>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</si>
  <si>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</si>
  <si>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</si>
  <si>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</si>
  <si>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</si>
  <si>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</si>
  <si>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</si>
  <si>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</si>
  <si>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</si>
  <si>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</si>
  <si>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</si>
  <si>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</si>
  <si>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</si>
  <si>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</si>
  <si>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</si>
  <si>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</si>
  <si>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</si>
  <si>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</si>
  <si>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</si>
  <si>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</si>
  <si>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</si>
  <si>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</si>
  <si>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</si>
  <si>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</si>
  <si>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</si>
  <si>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</si>
  <si>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</si>
  <si>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</si>
  <si>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</si>
  <si>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</si>
  <si>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</si>
  <si>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</si>
  <si>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</si>
  <si>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</si>
  <si>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</si>
  <si>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</si>
  <si>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</si>
  <si>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</si>
  <si>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</si>
  <si>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</si>
  <si>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</si>
  <si>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</si>
  <si>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</si>
  <si>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</si>
  <si>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</si>
  <si>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</si>
  <si>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</si>
  <si>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</si>
  <si>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</si>
  <si>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</si>
  <si>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</si>
  <si>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</si>
  <si>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</si>
  <si>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</si>
  <si>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</si>
  <si>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</si>
  <si>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</si>
  <si>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</si>
  <si>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</si>
  <si>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</si>
  <si>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</si>
  <si>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</si>
  <si>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</si>
  <si>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</si>
  <si>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</si>
  <si>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</si>
  <si>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</si>
  <si>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</si>
  <si>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</si>
  <si>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</si>
  <si>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</si>
  <si>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</si>
  <si>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</si>
  <si>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</si>
  <si>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</si>
  <si>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</si>
  <si>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</si>
  <si>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</si>
  <si>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</si>
  <si>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</si>
  <si>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</si>
  <si>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</si>
  <si>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</si>
  <si>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</si>
  <si>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</si>
  <si>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</si>
  <si>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</si>
  <si>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</si>
  <si>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</si>
  <si>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</si>
  <si>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</si>
  <si>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</si>
  <si>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</si>
  <si>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</si>
  <si>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</si>
  <si>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</si>
  <si>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</si>
  <si>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</si>
  <si>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</si>
  <si>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</si>
  <si>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</si>
  <si>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</si>
  <si>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</si>
  <si>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</si>
  <si>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</si>
  <si>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</si>
  <si>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</si>
  <si>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</si>
  <si>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</si>
  <si>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</si>
  <si>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</si>
  <si>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</si>
  <si>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</si>
  <si>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</si>
  <si>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</si>
  <si>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</si>
  <si>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</si>
  <si>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</si>
  <si>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</si>
  <si>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</si>
  <si>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</si>
  <si>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</si>
  <si>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</si>
  <si>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</si>
  <si>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</si>
  <si>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</si>
  <si>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</si>
  <si>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</si>
  <si>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</si>
  <si>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</si>
  <si>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</si>
  <si>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</si>
  <si>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</si>
  <si>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</si>
  <si>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</si>
  <si>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</si>
  <si>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</si>
  <si>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</si>
  <si>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</si>
  <si>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</si>
  <si>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</si>
  <si>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</si>
  <si>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</si>
  <si>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</si>
  <si>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</si>
  <si>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</si>
  <si>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</si>
  <si>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</si>
  <si>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</si>
  <si>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</si>
  <si>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</si>
  <si>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</si>
  <si>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</si>
  <si>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</si>
  <si>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</si>
  <si>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</si>
  <si>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</si>
  <si>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</si>
  <si>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</si>
  <si>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</si>
  <si>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</si>
  <si>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</si>
  <si>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</si>
  <si>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</si>
  <si>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</si>
  <si>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</si>
  <si>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</si>
  <si>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</si>
  <si>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</si>
  <si>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</si>
  <si>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</si>
  <si>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</si>
  <si>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</si>
  <si>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</si>
  <si>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</si>
  <si>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</si>
  <si>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</si>
  <si>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</si>
  <si>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</si>
  <si>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</si>
  <si>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</si>
  <si>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</si>
  <si>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</si>
  <si>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</si>
  <si>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</si>
  <si>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</si>
  <si>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</si>
  <si>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</si>
  <si>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</si>
  <si>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</si>
  <si>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</si>
  <si>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</si>
  <si>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</si>
  <si>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</si>
  <si>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</si>
  <si>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</si>
  <si>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</si>
  <si>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</si>
  <si>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</si>
  <si>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</si>
  <si>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</si>
  <si>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</si>
  <si>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</si>
  <si>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</si>
  <si>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</si>
  <si>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</si>
  <si>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</si>
  <si>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</si>
  <si>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</si>
  <si>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</si>
  <si>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</si>
  <si>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</si>
  <si>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</si>
  <si>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</si>
  <si>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</si>
  <si>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</si>
  <si>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</si>
  <si>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</si>
  <si>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</si>
  <si>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</si>
  <si>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</si>
  <si>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</si>
  <si>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</si>
  <si>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</si>
  <si>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</si>
  <si>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</si>
  <si>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</si>
  <si>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</si>
  <si>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</si>
  <si>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</si>
  <si>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</si>
  <si>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</si>
  <si>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</si>
  <si>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</si>
  <si>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</si>
  <si>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</si>
  <si>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</si>
  <si>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</si>
  <si>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</si>
  <si>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</si>
  <si>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</si>
  <si>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</si>
  <si>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</si>
  <si>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</si>
  <si>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</si>
  <si>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</si>
  <si>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</si>
  <si>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</si>
  <si>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</si>
  <si>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</si>
  <si>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</si>
  <si>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</si>
  <si>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</si>
  <si>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</si>
  <si>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</si>
  <si>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</si>
  <si>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</si>
  <si>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</si>
  <si>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</si>
  <si>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</si>
  <si>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</si>
  <si>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</si>
  <si>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</si>
  <si>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</si>
  <si>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</si>
  <si>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</si>
  <si>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</si>
  <si>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</si>
  <si>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</si>
  <si>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</si>
  <si>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</si>
  <si>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</si>
  <si>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</si>
  <si>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</si>
  <si>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</si>
  <si>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</si>
  <si>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</si>
  <si>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</si>
  <si>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</si>
  <si>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</si>
  <si>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</si>
  <si>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</si>
  <si>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</si>
  <si>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</si>
  <si>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</si>
  <si>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</si>
  <si>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</si>
  <si>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</si>
  <si>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</si>
  <si>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</si>
  <si>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</si>
  <si>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</si>
  <si>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</si>
  <si>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</si>
  <si>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</si>
  <si>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</si>
  <si>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</si>
  <si>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</si>
  <si>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</si>
  <si>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</si>
  <si>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</si>
  <si>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</si>
  <si>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</si>
  <si>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</si>
  <si>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</si>
  <si>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</si>
  <si>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</si>
  <si>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</si>
  <si>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</si>
  <si>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</si>
  <si>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</si>
  <si>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</si>
  <si>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</si>
  <si>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</si>
  <si>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</si>
  <si>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</si>
  <si>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</si>
  <si>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</si>
  <si>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</si>
  <si>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</si>
  <si>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</si>
  <si>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</si>
  <si>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</si>
  <si>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</si>
  <si>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</si>
  <si>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</si>
  <si>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</si>
  <si>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</si>
  <si>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</si>
  <si>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</si>
  <si>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</si>
  <si>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</si>
  <si>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</si>
  <si>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</si>
  <si>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</si>
  <si>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</si>
  <si>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</si>
  <si>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</si>
  <si>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</si>
  <si>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</si>
  <si>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</si>
  <si>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</si>
  <si>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</si>
  <si>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</si>
  <si>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</si>
  <si>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</si>
  <si>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</si>
  <si>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</si>
  <si>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</si>
  <si>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</si>
  <si>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</si>
  <si>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</si>
  <si>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</si>
  <si>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</si>
  <si>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</si>
  <si>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</si>
  <si>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</si>
  <si>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</si>
  <si>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</si>
  <si>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</si>
  <si>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</si>
  <si>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</si>
  <si>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</si>
  <si>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</si>
  <si>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</si>
  <si>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</si>
  <si>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</si>
  <si>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</si>
  <si>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</si>
  <si>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</si>
  <si>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</si>
  <si>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</si>
  <si>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</si>
  <si>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</si>
  <si>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</si>
  <si>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</si>
  <si>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</si>
  <si>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</si>
  <si>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</si>
  <si>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</si>
  <si>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</si>
  <si>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</si>
  <si>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</si>
  <si>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</si>
  <si>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</si>
  <si>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</si>
  <si>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</si>
  <si>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</si>
  <si>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</si>
  <si>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</si>
  <si>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</si>
  <si>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</si>
  <si>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</si>
  <si>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</si>
  <si>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</si>
  <si>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</si>
  <si>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</si>
  <si>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</si>
  <si>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</si>
  <si>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</si>
  <si>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</si>
  <si>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</si>
  <si>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</si>
  <si>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</si>
  <si>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</si>
  <si>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</si>
  <si>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</si>
  <si>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</si>
  <si>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</si>
  <si>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</si>
  <si>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</si>
  <si>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</si>
  <si>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</si>
  <si>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</si>
  <si>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</si>
  <si>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</si>
  <si>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</si>
  <si>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</si>
  <si>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</si>
  <si>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</si>
  <si>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</si>
  <si>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</si>
  <si>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</si>
  <si>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</si>
  <si>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</si>
  <si>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</si>
  <si>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</si>
  <si>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</si>
  <si>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</si>
  <si>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</si>
  <si>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</si>
  <si>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</si>
  <si>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</si>
  <si>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</si>
  <si>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</si>
  <si>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</si>
  <si>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</si>
  <si>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</si>
  <si>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</si>
  <si>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</si>
  <si>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</si>
  <si>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</si>
  <si>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</si>
  <si>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</si>
  <si>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</si>
  <si>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</si>
  <si>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</si>
  <si>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</si>
  <si>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</si>
  <si>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</si>
  <si>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</si>
  <si>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</si>
  <si>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</si>
  <si>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</si>
  <si>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</si>
  <si>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</si>
  <si>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</si>
  <si>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</si>
  <si>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</si>
  <si>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</si>
  <si>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</si>
  <si>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</si>
  <si>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</si>
  <si>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</si>
  <si>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</si>
  <si>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</si>
  <si>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</si>
  <si>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</si>
  <si>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</si>
  <si>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</si>
  <si>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</si>
  <si>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</si>
  <si>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</si>
  <si>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</si>
  <si>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</si>
  <si>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</si>
  <si>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</si>
  <si>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</si>
  <si>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</si>
  <si>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</si>
  <si>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</si>
  <si>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</si>
  <si>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</si>
  <si>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</si>
  <si>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</si>
  <si>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</si>
  <si>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</si>
  <si>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</si>
  <si>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</si>
  <si>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</si>
  <si>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</si>
  <si>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</si>
  <si>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</si>
  <si>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</si>
  <si>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</si>
  <si>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</si>
  <si>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</si>
  <si>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</si>
  <si>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</si>
  <si>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</si>
  <si>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</si>
  <si>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</si>
  <si>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</si>
  <si>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</si>
  <si>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</si>
  <si>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</si>
  <si>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</si>
  <si>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</si>
  <si>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</si>
  <si>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</si>
  <si>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</si>
  <si>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</si>
  <si>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</si>
  <si>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</si>
  <si>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</si>
  <si>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</si>
  <si>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</si>
  <si>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</si>
  <si>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</si>
  <si>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</si>
  <si>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</si>
  <si>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</si>
  <si>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</si>
  <si>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</si>
  <si>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</si>
  <si>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</si>
  <si>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</si>
  <si>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</si>
  <si>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</si>
  <si>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</si>
  <si>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</si>
  <si>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</si>
  <si>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</si>
  <si>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</si>
  <si>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</si>
  <si>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</si>
  <si>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</si>
  <si>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</si>
  <si>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</si>
  <si>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</si>
  <si>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</si>
  <si>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</si>
  <si>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</si>
  <si>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</si>
  <si>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</si>
  <si>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</si>
  <si>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</si>
  <si>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</si>
  <si>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</si>
  <si>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</si>
  <si>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</si>
  <si>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</si>
  <si>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</si>
  <si>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</si>
  <si>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</si>
  <si>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</si>
  <si>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</si>
  <si>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</si>
  <si>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</si>
  <si>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</si>
  <si>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</si>
  <si>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</si>
  <si>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</si>
  <si>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</si>
  <si>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</si>
  <si>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</si>
  <si>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</si>
  <si>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</si>
  <si>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</si>
  <si>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</si>
  <si>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</si>
  <si>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</si>
  <si>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</si>
  <si>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</si>
  <si>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</si>
  <si>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</si>
  <si>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</si>
  <si>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</si>
  <si>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</si>
  <si>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</si>
  <si>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</si>
  <si>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</si>
  <si>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</si>
  <si>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</si>
  <si>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</si>
  <si>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</si>
  <si>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</si>
  <si>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</si>
  <si>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</si>
  <si>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</si>
  <si>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</si>
  <si>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</si>
  <si>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</si>
  <si>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</si>
  <si>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</si>
  <si>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</si>
  <si>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</si>
  <si>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</si>
  <si>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</si>
  <si>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</si>
  <si>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</si>
  <si>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</si>
  <si>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</si>
  <si>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</si>
  <si>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</si>
  <si>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</si>
  <si>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</si>
  <si>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</si>
  <si>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</si>
  <si>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</si>
  <si>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</si>
  <si>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</si>
  <si>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</si>
  <si>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</si>
  <si>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</si>
  <si>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</si>
  <si>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</si>
  <si>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</si>
  <si>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</si>
  <si>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</si>
  <si>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</si>
  <si>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</si>
  <si>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</si>
  <si>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</si>
  <si>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</si>
  <si>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</si>
  <si>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</si>
  <si>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</si>
  <si>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</si>
  <si>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</si>
  <si>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</si>
  <si>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</si>
  <si>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</si>
  <si>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</si>
  <si>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</si>
  <si>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</si>
  <si>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</si>
  <si>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</si>
  <si>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</si>
  <si>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</si>
  <si>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</si>
  <si>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</si>
  <si>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</si>
  <si>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</si>
  <si>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</si>
  <si>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</si>
  <si>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</si>
  <si>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</si>
  <si>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</si>
  <si>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</si>
  <si>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</si>
  <si>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</si>
  <si>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</si>
  <si>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</si>
  <si>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</si>
  <si>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</si>
  <si>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</si>
  <si>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</si>
  <si>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</si>
  <si>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</si>
  <si>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</si>
  <si>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</si>
  <si>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</si>
  <si>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</si>
  <si>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</si>
  <si>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</si>
  <si>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</si>
  <si>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</si>
  <si>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</si>
  <si>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</si>
  <si>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</si>
  <si>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</si>
  <si>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</si>
  <si>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</si>
  <si>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</si>
  <si>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</si>
  <si>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</si>
  <si>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</si>
  <si>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</si>
  <si>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</si>
  <si>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</si>
  <si>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</si>
  <si>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</si>
  <si>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</si>
  <si>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</si>
  <si>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</si>
  <si>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</si>
  <si>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</si>
  <si>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</si>
  <si>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</si>
  <si>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</si>
  <si>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</si>
  <si>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</si>
  <si>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</si>
  <si>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</si>
  <si>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</si>
  <si>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</si>
  <si>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</si>
  <si>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</si>
  <si>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</si>
  <si>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</si>
  <si>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</si>
  <si>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</si>
  <si>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</si>
  <si>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</si>
  <si>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</si>
  <si>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</si>
  <si>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</si>
  <si>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</si>
  <si>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</si>
  <si>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</si>
  <si>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</si>
  <si>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</si>
  <si>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</si>
  <si>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</si>
  <si>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</si>
  <si>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</si>
  <si>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</si>
  <si>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</si>
  <si>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</si>
  <si>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</si>
  <si>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</si>
  <si>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</si>
  <si>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</si>
  <si>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</si>
  <si>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</si>
  <si>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</si>
  <si>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</si>
  <si>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</si>
  <si>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</si>
  <si>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</si>
  <si>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</si>
  <si>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</si>
  <si>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</si>
  <si>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</si>
  <si>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</si>
  <si>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</si>
  <si>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</si>
  <si>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</si>
  <si>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</si>
  <si>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</si>
  <si>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</si>
  <si>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</si>
  <si>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</si>
  <si>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</si>
  <si>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</si>
  <si>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</si>
  <si>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</si>
  <si>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</si>
  <si>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</si>
  <si>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</si>
  <si>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</si>
  <si>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</si>
  <si>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</si>
  <si>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</si>
  <si>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</si>
  <si>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</si>
  <si>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</si>
  <si>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</si>
  <si>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</si>
  <si>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</si>
  <si>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</si>
  <si>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</si>
  <si>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</si>
  <si>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</si>
  <si>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</si>
  <si>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</si>
  <si>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</si>
  <si>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</si>
  <si>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</si>
  <si>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</si>
  <si>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</si>
  <si>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</si>
  <si>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</si>
  <si>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</si>
  <si>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</si>
  <si>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</si>
  <si>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</si>
  <si>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</si>
  <si>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</si>
  <si>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</si>
  <si>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</si>
  <si>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</si>
  <si>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</si>
  <si>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</si>
  <si>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</si>
  <si>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</si>
  <si>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</si>
  <si>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</si>
  <si>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</si>
  <si>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</si>
  <si>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</si>
  <si>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</si>
  <si>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</si>
  <si>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</si>
  <si>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</si>
  <si>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</si>
  <si>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</si>
  <si>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</si>
  <si>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</si>
  <si>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</si>
  <si>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</si>
  <si>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</si>
  <si>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</si>
  <si>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</si>
  <si>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</si>
  <si>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</si>
  <si>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</si>
  <si>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</si>
  <si>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</si>
  <si>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</si>
  <si>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</si>
  <si>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</si>
  <si>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</si>
  <si>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</si>
  <si>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</si>
  <si>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</si>
  <si>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</si>
  <si>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</si>
  <si>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</si>
  <si>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</si>
  <si>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</si>
  <si>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</si>
  <si>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</si>
  <si>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</si>
  <si>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</si>
  <si>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</si>
  <si>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</si>
  <si>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</si>
  <si>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</si>
  <si>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</si>
  <si>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</si>
  <si>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</si>
  <si>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</si>
  <si>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</si>
  <si>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</si>
  <si>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</si>
  <si>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</si>
  <si>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</si>
  <si>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</si>
  <si>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</si>
  <si>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</si>
  <si>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</si>
  <si>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</si>
  <si>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</si>
  <si>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</si>
  <si>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</si>
  <si>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</si>
  <si>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</si>
  <si>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</si>
  <si>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</si>
  <si>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</si>
  <si>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</si>
  <si>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</si>
  <si>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</si>
  <si>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</si>
  <si>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</si>
  <si>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</si>
  <si>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</si>
  <si>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</si>
  <si>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</si>
  <si>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</si>
  <si>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</si>
  <si>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</si>
  <si>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</si>
  <si>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</si>
  <si>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</si>
  <si>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</si>
  <si>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</si>
  <si>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</si>
  <si>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</si>
  <si>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</si>
  <si>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</si>
  <si>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</si>
  <si>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</si>
  <si>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</si>
  <si>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</si>
  <si>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</si>
  <si>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</si>
  <si>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</si>
  <si>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</si>
  <si>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</si>
  <si>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</si>
  <si>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</si>
  <si>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</si>
  <si>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</si>
  <si>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</si>
  <si>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</si>
  <si>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</si>
  <si>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</si>
  <si>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</si>
  <si>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</si>
  <si>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</si>
  <si>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</si>
  <si>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</si>
  <si>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</si>
  <si>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</si>
  <si>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</si>
  <si>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</si>
  <si>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</si>
  <si>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</si>
  <si>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</si>
  <si>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</si>
  <si>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</si>
  <si>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</si>
  <si>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</si>
  <si>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</si>
  <si>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</si>
  <si>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</si>
  <si>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</si>
  <si>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</si>
  <si>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</si>
  <si>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</si>
  <si>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</si>
  <si>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</si>
  <si>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</si>
  <si>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</si>
  <si>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</si>
  <si>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</si>
  <si>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</si>
  <si>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</si>
  <si>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</si>
  <si>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</si>
  <si>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</si>
  <si>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</si>
  <si>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</si>
  <si>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</si>
  <si>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</si>
  <si>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</si>
  <si>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</si>
  <si>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</si>
  <si>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</si>
  <si>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</si>
  <si>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</si>
  <si>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</si>
  <si>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</si>
  <si>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</si>
  <si>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</si>
  <si>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</si>
  <si>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</si>
  <si>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</si>
  <si>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</si>
  <si>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</si>
  <si>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</si>
  <si>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</si>
  <si>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</si>
  <si>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</si>
  <si>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</si>
  <si>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</si>
  <si>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</si>
  <si>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</si>
  <si>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</si>
  <si>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</si>
  <si>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</si>
  <si>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</si>
  <si>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</si>
  <si>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</si>
  <si>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</si>
  <si>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</si>
  <si>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</si>
  <si>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</si>
  <si>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</si>
  <si>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</si>
  <si>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</si>
  <si>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</si>
  <si>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</si>
  <si>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</si>
  <si>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</si>
  <si>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</si>
  <si>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</si>
  <si>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</si>
  <si>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</si>
  <si>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</si>
  <si>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</si>
  <si>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</si>
  <si>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</si>
  <si>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</si>
  <si>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</si>
  <si>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</si>
  <si>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</si>
  <si>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</si>
  <si>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</si>
  <si>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</si>
  <si>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</si>
  <si>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</si>
  <si>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</si>
  <si>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</si>
  <si>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</si>
  <si>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</si>
  <si>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</si>
  <si>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</si>
  <si>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</si>
  <si>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</si>
  <si>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</si>
  <si>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</si>
  <si>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</si>
  <si>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</si>
  <si>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</si>
  <si>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</si>
  <si>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</si>
  <si>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</si>
  <si>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</si>
  <si>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</si>
  <si>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</si>
  <si>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</si>
  <si>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</si>
  <si>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</si>
  <si>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</si>
  <si>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</si>
  <si>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</si>
  <si>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</si>
  <si>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</si>
  <si>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</si>
  <si>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</si>
  <si>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</si>
  <si>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</si>
  <si>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</si>
  <si>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</si>
  <si>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</si>
  <si>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</si>
  <si>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</si>
  <si>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</si>
  <si>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</si>
  <si>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</si>
  <si>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</si>
  <si>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</si>
  <si>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</si>
  <si>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</si>
  <si>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</si>
  <si>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</si>
  <si>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</si>
  <si>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</si>
  <si>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</si>
  <si>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</si>
  <si>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</si>
  <si>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</si>
  <si>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</si>
  <si>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</si>
  <si>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</si>
  <si>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</si>
  <si>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</si>
  <si>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</si>
  <si>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</si>
  <si>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</si>
  <si>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</si>
  <si>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</si>
  <si>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</si>
  <si>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</si>
  <si>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</si>
  <si>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</si>
  <si>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</si>
  <si>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</si>
  <si>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</si>
  <si>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</si>
  <si>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</si>
  <si>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</si>
  <si>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</si>
  <si>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</si>
  <si>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</si>
  <si>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</si>
  <si>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</si>
  <si>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</si>
  <si>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</si>
  <si>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</si>
  <si>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</si>
  <si>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</si>
  <si>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</si>
  <si>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</si>
  <si>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</si>
  <si>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</si>
  <si>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</si>
  <si>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</si>
  <si>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</si>
  <si>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</si>
  <si>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</si>
  <si>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</si>
  <si>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</si>
  <si>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</si>
  <si>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</si>
  <si>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</si>
  <si>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</si>
  <si>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</si>
  <si>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</si>
  <si>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</si>
  <si>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</si>
  <si>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</si>
  <si>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</si>
  <si>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</si>
  <si>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</si>
  <si>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</si>
  <si>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</si>
  <si>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</si>
  <si>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</si>
  <si>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</si>
  <si>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</si>
  <si>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</si>
  <si>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</si>
  <si>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</si>
  <si>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</si>
  <si>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</si>
  <si>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</si>
  <si>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</si>
  <si>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</si>
  <si>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</si>
  <si>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</si>
  <si>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</si>
  <si>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</si>
  <si>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</si>
  <si>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</si>
  <si>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</si>
  <si>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</si>
  <si>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</si>
  <si>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</si>
  <si>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</si>
  <si>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</si>
  <si>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</si>
  <si>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</si>
  <si>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</si>
  <si>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</si>
  <si>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</si>
  <si>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</si>
  <si>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</si>
  <si>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</si>
  <si>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</si>
  <si>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</si>
  <si>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</si>
  <si>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</si>
  <si>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</si>
  <si>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</si>
  <si>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</si>
  <si>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</si>
  <si>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</si>
  <si>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</si>
  <si>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</si>
  <si>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</si>
  <si>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</si>
  <si>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</si>
  <si>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</si>
  <si>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</si>
  <si>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</si>
  <si>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</si>
  <si>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</si>
  <si>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</si>
  <si>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</si>
  <si>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</si>
  <si>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</si>
  <si>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</si>
  <si>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</si>
  <si>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</si>
  <si>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</si>
  <si>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</si>
  <si>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</si>
  <si>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</si>
  <si>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</si>
  <si>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</si>
  <si>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</si>
  <si>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</si>
  <si>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</si>
  <si>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</si>
  <si>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</si>
  <si>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</si>
  <si>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</si>
  <si>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</si>
  <si>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</si>
  <si>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</si>
  <si>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</si>
  <si>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</si>
  <si>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</si>
  <si>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</si>
  <si>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</si>
  <si>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</si>
  <si>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</si>
  <si>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</si>
  <si>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</si>
  <si>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</si>
  <si>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</si>
  <si>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</si>
  <si>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</si>
  <si>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</si>
  <si>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</si>
  <si>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</si>
  <si>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</si>
  <si>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</si>
  <si>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</si>
  <si>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</si>
  <si>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</si>
  <si>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</si>
  <si>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</si>
  <si>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</si>
  <si>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</si>
  <si>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</si>
  <si>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</si>
  <si>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</si>
  <si>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</si>
  <si>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</si>
  <si>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</si>
  <si>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</si>
  <si>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</si>
  <si>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</si>
  <si>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</si>
  <si>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</si>
  <si>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</si>
  <si>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</si>
  <si>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</si>
  <si>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</si>
  <si>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</si>
  <si>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</si>
  <si>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</si>
  <si>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</si>
  <si>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</si>
  <si>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</si>
  <si>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</si>
  <si>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</si>
  <si>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</si>
  <si>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</si>
  <si>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</si>
  <si>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</si>
  <si>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</si>
  <si>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</si>
  <si>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</si>
  <si>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</si>
  <si>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</si>
  <si>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</si>
  <si>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</si>
  <si>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</si>
  <si>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</si>
  <si>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</si>
  <si>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</si>
  <si>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</si>
  <si>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</si>
  <si>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</si>
  <si>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</si>
  <si>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</si>
  <si>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</si>
  <si>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</si>
  <si>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</si>
  <si>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</si>
  <si>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</si>
  <si>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</si>
  <si>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</si>
  <si>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</si>
  <si>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</si>
  <si>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</si>
  <si>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</si>
  <si>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</si>
  <si>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</si>
  <si>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</si>
  <si>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</si>
  <si>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</si>
  <si>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</si>
  <si>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</si>
  <si>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</si>
  <si>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</si>
  <si>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</si>
  <si>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</si>
  <si>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</si>
  <si>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</si>
  <si>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</si>
  <si>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</si>
  <si>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</si>
  <si>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</si>
  <si>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</si>
  <si>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</si>
  <si>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</si>
  <si>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</si>
  <si>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</si>
  <si>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</si>
  <si>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</si>
  <si>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</si>
  <si>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</si>
  <si>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</si>
  <si>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</si>
  <si>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</si>
  <si>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</si>
  <si>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</si>
  <si>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</si>
  <si>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</si>
  <si>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</si>
  <si>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</si>
  <si>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</si>
  <si>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</si>
  <si>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</si>
  <si>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</si>
  <si>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</si>
  <si>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</si>
  <si>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</si>
  <si>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</si>
  <si>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</si>
  <si>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</si>
  <si>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</si>
  <si>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</si>
  <si>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</si>
  <si>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</si>
  <si>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</si>
  <si>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</si>
  <si>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</si>
  <si>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</si>
  <si>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</si>
  <si>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</si>
  <si>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</si>
  <si>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</si>
  <si>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</si>
  <si>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</si>
  <si>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</si>
  <si>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</si>
  <si>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</si>
  <si>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</si>
  <si>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</si>
  <si>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</si>
  <si>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</si>
  <si>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</si>
  <si>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</si>
  <si>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</si>
  <si>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</si>
  <si>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</si>
  <si>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</si>
  <si>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</si>
  <si>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</si>
  <si>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</si>
  <si>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</si>
  <si>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</si>
  <si>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</si>
  <si>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</si>
  <si>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</si>
  <si>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</si>
  <si>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</si>
  <si>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</si>
  <si>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</si>
  <si>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</si>
  <si>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</si>
  <si>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</si>
  <si>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</si>
  <si>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</si>
  <si>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</si>
  <si>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</si>
  <si>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</si>
  <si>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</si>
  <si>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</si>
  <si>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</si>
  <si>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</si>
  <si>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</si>
  <si>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</si>
  <si>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</si>
  <si>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</si>
  <si>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</si>
  <si>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</si>
  <si>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</si>
  <si>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</si>
  <si>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</si>
  <si>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</si>
  <si>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</si>
  <si>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</si>
  <si>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</si>
  <si>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</si>
  <si>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</si>
  <si>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</si>
  <si>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</si>
  <si>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</si>
  <si>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</si>
  <si>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</si>
  <si>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</si>
  <si>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</si>
  <si>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</si>
  <si>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</si>
  <si>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</si>
  <si>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</si>
  <si>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</si>
  <si>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</si>
  <si>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</si>
  <si>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</si>
  <si>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</si>
  <si>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</si>
  <si>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</si>
  <si>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</si>
  <si>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</si>
  <si>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</si>
  <si>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</si>
  <si>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</si>
  <si>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</si>
  <si>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</si>
  <si>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</si>
  <si>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</si>
  <si>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</si>
  <si>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</si>
  <si>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</si>
  <si>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</si>
  <si>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</si>
  <si>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</si>
  <si>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</si>
  <si>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</si>
  <si>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</si>
  <si>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</si>
  <si>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</si>
  <si>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</si>
  <si>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</si>
  <si>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</si>
  <si>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</si>
  <si>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</si>
  <si>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</si>
  <si>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</si>
  <si>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</si>
  <si>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</si>
  <si>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</si>
  <si>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</si>
  <si>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</si>
  <si>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</si>
  <si>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</si>
  <si>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</si>
  <si>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</si>
  <si>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</si>
  <si>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</si>
  <si>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</si>
  <si>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</si>
  <si>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</si>
  <si>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</si>
  <si>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</si>
  <si>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</si>
  <si>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</si>
  <si>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</si>
  <si>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</si>
  <si>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</si>
  <si>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</si>
  <si>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</si>
  <si>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</si>
  <si>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</si>
  <si>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</si>
  <si>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</si>
  <si>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</si>
  <si>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</si>
  <si>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</si>
  <si>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</si>
  <si>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</si>
  <si>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</si>
  <si>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</si>
  <si>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</si>
  <si>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</si>
  <si>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</si>
  <si>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</si>
  <si>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</si>
  <si>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</si>
  <si>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</si>
  <si>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</si>
  <si>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</si>
  <si>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</si>
  <si>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</si>
  <si>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</si>
  <si>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</si>
  <si>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</si>
  <si>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</si>
  <si>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</si>
  <si>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</si>
  <si>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</si>
  <si>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</si>
  <si>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</si>
  <si>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</si>
  <si>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</si>
  <si>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</si>
  <si>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</si>
  <si>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</si>
  <si>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</si>
  <si>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</si>
  <si>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</si>
  <si>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</si>
  <si>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</si>
  <si>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</si>
  <si>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</si>
  <si>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</si>
  <si>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</si>
  <si>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</si>
  <si>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</si>
  <si>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</si>
  <si>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</si>
  <si>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</si>
  <si>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</si>
  <si>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</si>
  <si>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</si>
  <si>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</si>
  <si>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</si>
  <si>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</si>
  <si>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</si>
  <si>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</si>
  <si>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</si>
  <si>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</si>
  <si>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</si>
  <si>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</si>
  <si>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</si>
  <si>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</si>
  <si>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</si>
  <si>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</si>
  <si>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</si>
  <si>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</si>
  <si>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</si>
  <si>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</si>
  <si>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</si>
  <si>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</si>
  <si>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</si>
  <si>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</si>
  <si>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</si>
  <si>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</si>
  <si>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</si>
  <si>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</si>
  <si>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</si>
  <si>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</si>
  <si>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</si>
  <si>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</si>
  <si>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</si>
  <si>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</si>
  <si>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</si>
  <si>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</si>
  <si>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</si>
  <si>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</si>
  <si>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</si>
  <si>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</si>
  <si>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</si>
  <si>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</si>
  <si>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</si>
  <si>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</si>
  <si>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</si>
  <si>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</si>
  <si>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</si>
  <si>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</si>
  <si>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</si>
  <si>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</si>
  <si>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</si>
  <si>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</si>
  <si>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</si>
  <si>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</si>
  <si>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</si>
  <si>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</si>
  <si>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</si>
  <si>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</si>
  <si>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</si>
  <si>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</si>
  <si>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</si>
  <si>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</si>
  <si>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</si>
  <si>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</si>
  <si>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</si>
  <si>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</si>
  <si>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</si>
  <si>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</si>
  <si>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</si>
  <si>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</si>
  <si>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</si>
  <si>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</si>
  <si>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</si>
  <si>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</si>
  <si>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</si>
  <si>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</si>
  <si>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</si>
  <si>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</si>
  <si>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</si>
  <si>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</si>
  <si>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</si>
  <si>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</si>
  <si>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</si>
  <si>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</si>
  <si>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</si>
  <si>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</si>
  <si>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</si>
  <si>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</si>
  <si>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</si>
  <si>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</si>
  <si>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</si>
  <si>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</si>
  <si>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</si>
  <si>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</si>
  <si>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</si>
  <si>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</si>
  <si>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</si>
  <si>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</si>
  <si>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</si>
  <si>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</si>
  <si>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</si>
  <si>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</si>
  <si>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</si>
  <si>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</si>
  <si>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</si>
  <si>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</si>
  <si>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</si>
  <si>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</si>
  <si>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</si>
  <si>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</si>
  <si>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</si>
  <si>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</si>
  <si>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</si>
  <si>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</si>
  <si>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</si>
  <si>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</si>
  <si>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</si>
  <si>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</si>
  <si>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</si>
  <si>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</si>
  <si>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</si>
  <si>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</si>
  <si>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</si>
  <si>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</si>
  <si>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</si>
  <si>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</si>
  <si>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</si>
  <si>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</si>
  <si>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</si>
  <si>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</si>
  <si>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</si>
  <si>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</si>
  <si>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</si>
  <si>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</si>
  <si>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</si>
  <si>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</si>
  <si>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</si>
  <si>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</si>
  <si>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</si>
  <si>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</si>
  <si>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</si>
  <si>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</si>
  <si>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</si>
  <si>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</si>
  <si>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</si>
  <si>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</si>
  <si>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</si>
  <si>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</si>
  <si>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</si>
  <si>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</si>
  <si>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</si>
  <si>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</si>
  <si>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</si>
  <si>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</si>
  <si>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</si>
  <si>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</si>
  <si>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</si>
  <si>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</si>
  <si>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</si>
  <si>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</si>
  <si>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</si>
  <si>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</si>
  <si>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</si>
  <si>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</si>
  <si>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</si>
  <si>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</si>
  <si>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</si>
  <si>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</si>
  <si>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</si>
  <si>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</si>
  <si>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</si>
  <si>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</si>
  <si>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</si>
  <si>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</si>
  <si>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</si>
  <si>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</si>
  <si>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</si>
  <si>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</si>
  <si>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</si>
  <si>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</si>
  <si>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</si>
  <si>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</si>
  <si>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</si>
  <si>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</si>
  <si>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</si>
  <si>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</si>
  <si>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</si>
  <si>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</si>
  <si>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</si>
  <si>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</si>
  <si>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</si>
  <si>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</si>
  <si>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</si>
  <si>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</si>
  <si>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</si>
  <si>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</si>
  <si>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</si>
  <si>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</si>
  <si>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</si>
  <si>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</si>
  <si>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</si>
  <si>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</si>
  <si>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</si>
  <si>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</si>
  <si>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</si>
  <si>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</si>
  <si>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</si>
  <si>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</si>
  <si>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</si>
  <si>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</si>
  <si>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</si>
  <si>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</si>
  <si>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</si>
  <si>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</si>
  <si>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</si>
  <si>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</si>
  <si>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</si>
  <si>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</si>
  <si>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</si>
  <si>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</si>
  <si>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</si>
  <si>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</si>
  <si>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</si>
  <si>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</si>
  <si>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</si>
  <si>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</si>
  <si>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</si>
  <si>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</si>
  <si>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</si>
  <si>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</si>
  <si>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</si>
  <si>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</si>
  <si>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</si>
  <si>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</si>
  <si>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</si>
  <si>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</si>
  <si>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</si>
  <si>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</si>
  <si>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</si>
  <si>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</si>
  <si>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</si>
  <si>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</si>
  <si>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</si>
  <si>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</si>
  <si>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</si>
  <si>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</si>
  <si>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</si>
  <si>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</si>
  <si>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</si>
  <si>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</si>
  <si>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</si>
  <si>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</si>
  <si>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</si>
  <si>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</si>
  <si>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</si>
  <si>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</si>
  <si>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</si>
  <si>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</si>
  <si>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</si>
  <si>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</si>
  <si>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</si>
  <si>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</si>
  <si>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</si>
  <si>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</si>
  <si>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</si>
  <si>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</si>
  <si>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</si>
  <si>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</si>
  <si>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</si>
  <si>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</si>
  <si>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</si>
  <si>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</si>
  <si>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</si>
  <si>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</si>
  <si>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</si>
  <si>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</si>
  <si>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</si>
  <si>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</si>
  <si>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</si>
  <si>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</si>
  <si>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</si>
  <si>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</si>
  <si>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</si>
  <si>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</si>
  <si>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</si>
  <si>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</si>
  <si>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</si>
  <si>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</si>
  <si>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</si>
  <si>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</si>
  <si>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</si>
  <si>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</si>
  <si>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</si>
  <si>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</si>
  <si>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</si>
  <si>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</si>
  <si>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</si>
  <si>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</si>
  <si>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</si>
  <si>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</si>
  <si>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</si>
  <si>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</si>
  <si>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</si>
  <si>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</si>
  <si>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</si>
  <si>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</si>
  <si>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</si>
  <si>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</si>
  <si>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</si>
  <si>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</si>
  <si>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</si>
  <si>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</si>
  <si>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</si>
  <si>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</si>
  <si>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</si>
  <si>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</si>
  <si>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</si>
  <si>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</si>
  <si>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</si>
  <si>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</si>
  <si>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</si>
  <si>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</si>
  <si>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</si>
  <si>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</si>
  <si>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</si>
  <si>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</si>
  <si>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</si>
  <si>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</si>
  <si>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</si>
  <si>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</si>
  <si>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</si>
  <si>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</si>
  <si>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</si>
  <si>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</si>
  <si>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</si>
  <si>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</si>
  <si>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</si>
  <si>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</si>
  <si>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</si>
  <si>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</si>
  <si>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</si>
  <si>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</si>
  <si>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</si>
  <si>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</si>
  <si>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</si>
  <si>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</si>
  <si>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</si>
  <si>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</si>
  <si>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</si>
  <si>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</si>
  <si>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</si>
  <si>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</si>
  <si>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</si>
  <si>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</si>
  <si>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</si>
  <si>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</si>
  <si>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</si>
  <si>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</si>
  <si>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</si>
  <si>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</si>
  <si>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</si>
  <si>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</si>
  <si>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</si>
  <si>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</si>
  <si>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</si>
  <si>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</si>
  <si>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</si>
  <si>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</si>
  <si>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</si>
  <si>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</si>
  <si>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</si>
  <si>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</si>
  <si>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</si>
  <si>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</si>
  <si>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</si>
  <si>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</si>
  <si>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</si>
  <si>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</si>
  <si>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</si>
  <si>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</si>
  <si>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</si>
  <si>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</si>
  <si>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</si>
  <si>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</si>
  <si>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</si>
  <si>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</si>
  <si>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</si>
  <si>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</si>
  <si>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</si>
  <si>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</si>
  <si>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</si>
  <si>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</si>
  <si>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</si>
  <si>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</si>
  <si>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</si>
  <si>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</si>
  <si>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</si>
  <si>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</si>
  <si>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</si>
  <si>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</si>
  <si>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</si>
  <si>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</si>
  <si>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</si>
  <si>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</si>
  <si>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</si>
  <si>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</si>
  <si>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</si>
  <si>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</si>
  <si>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</si>
  <si>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</si>
  <si>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</si>
  <si>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</si>
  <si>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</si>
  <si>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</si>
  <si>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</si>
  <si>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</si>
  <si>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</si>
  <si>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</si>
  <si>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</si>
  <si>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</si>
  <si>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</si>
  <si>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</si>
  <si>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</si>
  <si>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</si>
  <si>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</si>
  <si>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</si>
  <si>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</si>
  <si>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</si>
  <si>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</si>
  <si>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</si>
  <si>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</si>
  <si>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</si>
  <si>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</si>
  <si>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</si>
  <si>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</si>
  <si>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</si>
  <si>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</si>
  <si>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</si>
  <si>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</si>
  <si>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</si>
  <si>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</si>
  <si>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</si>
  <si>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</si>
  <si>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</si>
  <si>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</si>
  <si>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</si>
  <si>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</si>
  <si>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</si>
  <si>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</si>
  <si>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</si>
  <si>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</si>
  <si>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</si>
  <si>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</si>
  <si>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</si>
  <si>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</si>
  <si>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</si>
  <si>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</si>
  <si>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</si>
  <si>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</si>
  <si>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</si>
  <si>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</si>
  <si>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</si>
  <si>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</si>
  <si>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</si>
  <si>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</si>
  <si>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</si>
  <si>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</si>
  <si>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</si>
  <si>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</si>
  <si>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</si>
  <si>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</si>
  <si>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</si>
  <si>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</si>
  <si>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</si>
  <si>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</si>
  <si>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</si>
  <si>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</si>
  <si>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</si>
  <si>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</si>
  <si>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</si>
  <si>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</si>
  <si>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</si>
  <si>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</si>
  <si>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</si>
  <si>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</si>
  <si>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</si>
  <si>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</si>
  <si>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</si>
  <si>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</si>
  <si>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</si>
  <si>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</si>
  <si>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</si>
  <si>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</si>
  <si>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</si>
  <si>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</si>
  <si>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</si>
  <si>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</si>
  <si>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</si>
  <si>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</si>
  <si>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</si>
  <si>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</si>
  <si>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</si>
  <si>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</si>
  <si>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</si>
  <si>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</si>
  <si>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</si>
  <si>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</si>
  <si>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</si>
  <si>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</si>
  <si>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</si>
  <si>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</si>
  <si>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</si>
  <si>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</si>
  <si>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</si>
  <si>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</si>
  <si>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</si>
  <si>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</si>
  <si>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</si>
  <si>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</si>
  <si>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</si>
  <si>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</si>
  <si>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</si>
  <si>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</si>
  <si>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</si>
  <si>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</si>
  <si>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</si>
  <si>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</si>
  <si>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</si>
  <si>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</si>
  <si>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</si>
  <si>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</si>
  <si>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</si>
  <si>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</si>
  <si>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</si>
  <si>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</si>
  <si>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</si>
  <si>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</si>
  <si>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</si>
  <si>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</si>
  <si>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</si>
  <si>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</si>
  <si>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</si>
  <si>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</si>
  <si>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</si>
  <si>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</si>
  <si>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</si>
  <si>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</si>
  <si>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</si>
  <si>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</si>
  <si>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</si>
  <si>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</si>
  <si>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</si>
  <si>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</si>
  <si>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</si>
  <si>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</si>
  <si>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</si>
  <si>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</si>
  <si>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</si>
  <si>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</si>
  <si>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</si>
  <si>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</si>
  <si>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</si>
  <si>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</si>
  <si>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</si>
  <si>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</si>
  <si>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</si>
  <si>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</si>
  <si>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</si>
  <si>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</si>
  <si>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</si>
  <si>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</si>
  <si>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</si>
  <si>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</si>
  <si>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</si>
  <si>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</si>
  <si>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</si>
  <si>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</si>
  <si>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</si>
  <si>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</si>
  <si>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</si>
  <si>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</si>
  <si>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</si>
  <si>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</si>
  <si>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</si>
  <si>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</si>
  <si>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</si>
  <si>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</si>
  <si>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</si>
  <si>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</si>
  <si>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</si>
  <si>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</si>
  <si>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</si>
  <si>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</si>
  <si>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</si>
  <si>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</si>
  <si>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</si>
  <si>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</si>
  <si>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</si>
  <si>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</si>
  <si>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</si>
  <si>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</si>
  <si>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</si>
  <si>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</si>
  <si>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</si>
  <si>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</si>
  <si>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</si>
  <si>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</si>
  <si>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</si>
  <si>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</si>
  <si>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</si>
  <si>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</si>
  <si>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</si>
  <si>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</si>
  <si>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</si>
  <si>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</si>
  <si>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</si>
  <si>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</si>
  <si>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</si>
  <si>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</si>
  <si>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</si>
  <si>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</si>
  <si>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</si>
  <si>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</si>
  <si>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</si>
  <si>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</si>
  <si>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</si>
  <si>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</si>
  <si>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</si>
  <si>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</si>
  <si>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</si>
  <si>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</si>
  <si>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</si>
  <si>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</si>
  <si>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</si>
  <si>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</si>
  <si>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</si>
  <si>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</si>
  <si>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</si>
  <si>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</si>
  <si>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</si>
  <si>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</si>
  <si>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</si>
  <si>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</si>
  <si>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</si>
  <si>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</si>
  <si>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</si>
  <si>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</si>
  <si>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</si>
  <si>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</si>
  <si>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</si>
  <si>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</si>
  <si>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</si>
  <si>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</si>
  <si>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</si>
  <si>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</si>
  <si>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</si>
  <si>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</si>
  <si>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</si>
  <si>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</si>
  <si>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</si>
  <si>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</si>
  <si>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</si>
  <si>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</si>
  <si>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</si>
  <si>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</si>
  <si>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</si>
  <si>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</si>
  <si>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</si>
  <si>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</si>
  <si>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</si>
  <si>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</si>
  <si>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</si>
  <si>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</si>
  <si>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</si>
  <si>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</si>
  <si>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</si>
  <si>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</si>
  <si>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</si>
  <si>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</si>
  <si>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</si>
  <si>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</si>
  <si>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</si>
  <si>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</si>
  <si>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</si>
  <si>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</si>
  <si>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</si>
  <si>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</si>
  <si>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</si>
  <si>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</si>
  <si>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</si>
  <si>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</si>
  <si>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</si>
  <si>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</si>
  <si>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</si>
  <si>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</si>
  <si>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</si>
  <si>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</si>
  <si>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</si>
  <si>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</si>
  <si>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</si>
  <si>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</si>
  <si>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</si>
  <si>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</si>
  <si>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</si>
  <si>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</si>
  <si>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</si>
  <si>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</si>
  <si>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</si>
  <si>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</si>
  <si>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</si>
  <si>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</si>
  <si>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</si>
  <si>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</si>
  <si>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</si>
  <si>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</si>
  <si>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</si>
  <si>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</si>
  <si>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</si>
  <si>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</si>
  <si>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</si>
  <si>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</si>
  <si>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</si>
  <si>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</si>
  <si>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</si>
  <si>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</si>
  <si>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</si>
  <si>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</si>
  <si>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</si>
  <si>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</si>
  <si>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</si>
  <si>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</si>
  <si>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</si>
  <si>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</si>
  <si>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</si>
  <si>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</si>
  <si>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</si>
  <si>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</si>
  <si>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</si>
  <si>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</si>
  <si>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</si>
  <si>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</si>
  <si>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</si>
  <si>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</si>
  <si>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</si>
  <si>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</si>
  <si>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</si>
  <si>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</si>
  <si>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</si>
  <si>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</si>
  <si>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</si>
  <si>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</si>
  <si>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</si>
  <si>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</si>
  <si>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</si>
  <si>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</si>
  <si>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</si>
  <si>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</si>
  <si>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</si>
  <si>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</si>
  <si>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</si>
  <si>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</si>
  <si>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</si>
  <si>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</si>
  <si>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</si>
  <si>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</si>
  <si>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</si>
  <si>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</si>
  <si>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</si>
  <si>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</si>
  <si>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</si>
  <si>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</si>
  <si>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</si>
  <si>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</si>
  <si>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</si>
  <si>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</si>
  <si>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</si>
  <si>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</si>
  <si>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</si>
  <si>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</si>
  <si>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</si>
  <si>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</si>
  <si>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</si>
  <si>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</si>
  <si>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</si>
  <si>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</si>
  <si>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</si>
  <si>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</si>
  <si>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</si>
  <si>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</si>
  <si>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</si>
  <si>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</si>
  <si>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</si>
  <si>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</si>
  <si>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</si>
  <si>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</si>
  <si>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</si>
  <si>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</si>
  <si>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</si>
  <si>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</si>
  <si>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</si>
  <si>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</si>
  <si>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</si>
  <si>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</si>
  <si>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</si>
  <si>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</si>
  <si>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</si>
  <si>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</si>
  <si>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</si>
  <si>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</si>
  <si>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</si>
  <si>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</si>
  <si>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</si>
  <si>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</si>
  <si>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</si>
  <si>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</si>
  <si>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</si>
  <si>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</si>
  <si>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</si>
  <si>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</si>
  <si>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</si>
  <si>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</si>
  <si>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</si>
  <si>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</si>
  <si>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</si>
  <si>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</si>
  <si>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</si>
  <si>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</si>
  <si>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</si>
  <si>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</si>
  <si>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</si>
  <si>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</si>
  <si>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</si>
  <si>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</si>
  <si>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</si>
  <si>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</si>
  <si>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</si>
  <si>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</si>
  <si>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</si>
  <si>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</si>
  <si>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</si>
  <si>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</si>
  <si>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</si>
  <si>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</si>
  <si>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</si>
  <si>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</si>
  <si>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</si>
  <si>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</si>
  <si>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</si>
  <si>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</si>
  <si>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</si>
  <si>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</si>
  <si>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</si>
  <si>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</si>
  <si>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</si>
  <si>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</si>
  <si>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</si>
  <si>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</si>
  <si>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</si>
  <si>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</si>
  <si>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</si>
  <si>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</si>
  <si>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</si>
  <si>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</si>
  <si>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</si>
  <si>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</si>
  <si>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</si>
  <si>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</si>
  <si>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</si>
  <si>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</si>
  <si>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</si>
  <si>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</si>
  <si>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</si>
  <si>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</si>
  <si>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</si>
  <si>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</si>
  <si>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</si>
  <si>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</si>
  <si>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</si>
  <si>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</si>
  <si>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</si>
  <si>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</si>
  <si>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</si>
  <si>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</si>
  <si>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</si>
  <si>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</si>
  <si>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</si>
  <si>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</si>
  <si>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</si>
  <si>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</si>
  <si>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</si>
  <si>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</si>
  <si>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</si>
  <si>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</si>
  <si>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</si>
  <si>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</si>
  <si>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</si>
  <si>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</si>
  <si>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</si>
  <si>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</si>
  <si>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</si>
  <si>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</si>
  <si>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</si>
  <si>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</si>
  <si>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</si>
  <si>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</si>
  <si>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</si>
  <si>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</si>
  <si>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</si>
  <si>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</si>
  <si>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</si>
  <si>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</si>
  <si>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</si>
  <si>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</si>
  <si>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</si>
  <si>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</si>
  <si>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</si>
  <si>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</si>
  <si>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</si>
  <si>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</si>
  <si>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</si>
  <si>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</si>
  <si>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</si>
  <si>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</si>
  <si>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</si>
  <si>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</si>
  <si>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</si>
  <si>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</si>
  <si>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</si>
  <si>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</si>
  <si>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</si>
  <si>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</si>
  <si>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</si>
  <si>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</si>
  <si>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</si>
  <si>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</si>
  <si>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</si>
  <si>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</si>
  <si>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</si>
  <si>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</si>
  <si>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</si>
  <si>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</si>
  <si>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</si>
  <si>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</si>
  <si>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</si>
  <si>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</si>
  <si>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</si>
  <si>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</si>
  <si>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</si>
  <si>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</si>
  <si>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</si>
  <si>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</si>
  <si>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</si>
  <si>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</si>
  <si>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</si>
  <si>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</si>
  <si>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</si>
  <si>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</si>
  <si>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</si>
  <si>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</si>
  <si>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</si>
  <si>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</si>
  <si>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</si>
  <si>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</si>
  <si>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</si>
  <si>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</si>
  <si>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</si>
  <si>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</si>
  <si>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</si>
  <si>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</si>
  <si>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</si>
  <si>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</si>
  <si>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</si>
  <si>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</si>
  <si>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</si>
  <si>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</si>
  <si>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</si>
  <si>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</si>
  <si>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</si>
  <si>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</si>
  <si>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</si>
  <si>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</si>
  <si>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</si>
  <si>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</si>
  <si>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</si>
  <si>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</si>
  <si>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</si>
  <si>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</si>
  <si>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</si>
  <si>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</si>
  <si>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</si>
  <si>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</si>
  <si>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</si>
  <si>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</si>
  <si>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</si>
  <si>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</si>
  <si>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</si>
  <si>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</si>
  <si>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</si>
  <si>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</si>
  <si>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</si>
  <si>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</si>
  <si>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</si>
  <si>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</si>
  <si>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</si>
  <si>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</si>
  <si>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</si>
  <si>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</si>
  <si>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</si>
  <si>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</si>
  <si>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</si>
  <si>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</si>
  <si>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</si>
  <si>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</si>
  <si>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</si>
  <si>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</si>
  <si>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</si>
  <si>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</si>
  <si>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</si>
  <si>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</si>
  <si>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</si>
  <si>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</si>
  <si>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</si>
  <si>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</si>
  <si>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</si>
  <si>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</si>
  <si>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</si>
  <si>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</si>
  <si>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</si>
  <si>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</si>
  <si>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</si>
  <si>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</si>
  <si>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</si>
  <si>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</si>
  <si>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</si>
  <si>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</si>
  <si>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</si>
  <si>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</si>
  <si>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</si>
  <si>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</si>
  <si>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</si>
  <si>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</si>
  <si>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</si>
  <si>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</si>
  <si>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</si>
  <si>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</si>
  <si>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</si>
  <si>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</si>
  <si>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</si>
  <si>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</si>
  <si>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</si>
  <si>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</si>
  <si>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</si>
  <si>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</si>
  <si>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</si>
  <si>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</si>
  <si>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</si>
  <si>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</si>
  <si>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</si>
  <si>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</si>
  <si>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</si>
  <si>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</si>
  <si>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</si>
  <si>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</si>
  <si>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</si>
  <si>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</si>
  <si>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</si>
  <si>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</si>
  <si>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</si>
  <si>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</si>
  <si>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</si>
  <si>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</si>
  <si>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</si>
  <si>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</si>
  <si>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</si>
  <si>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</si>
  <si>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</si>
  <si>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</si>
  <si>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</si>
  <si>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</si>
  <si>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</si>
  <si>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</si>
  <si>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</si>
  <si>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</si>
  <si>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</si>
  <si>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</si>
  <si>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</si>
  <si>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</si>
  <si>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</si>
  <si>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</si>
  <si>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</si>
  <si>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</si>
  <si>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</si>
  <si>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</si>
  <si>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</si>
  <si>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</si>
  <si>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</si>
  <si>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</si>
  <si>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</si>
  <si>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</si>
  <si>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</si>
  <si>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</si>
  <si>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</si>
  <si>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</si>
  <si>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</si>
  <si>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</si>
  <si>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</si>
  <si>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</si>
  <si>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</si>
  <si>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</si>
  <si>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</si>
  <si>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</si>
  <si>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</si>
  <si>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</si>
  <si>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</si>
  <si>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</si>
  <si>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</si>
  <si>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</si>
  <si>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</si>
  <si>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</si>
  <si>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</si>
  <si>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</si>
  <si>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</si>
  <si>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</si>
  <si>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</si>
  <si>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</si>
  <si>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</si>
  <si>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</si>
  <si>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</si>
  <si>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</si>
  <si>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</si>
  <si>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</si>
  <si>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</si>
  <si>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</si>
  <si>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</si>
  <si>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</si>
  <si>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</si>
  <si>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</si>
  <si>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</si>
  <si>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</si>
  <si>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</si>
  <si>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</si>
  <si>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</si>
  <si>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</si>
  <si>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</si>
  <si>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</si>
  <si>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</si>
  <si>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</si>
  <si>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</si>
  <si>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</si>
  <si>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</si>
  <si>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</si>
  <si>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</si>
  <si>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</si>
  <si>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</si>
  <si>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</si>
  <si>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</si>
  <si>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</si>
  <si>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</si>
  <si>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</si>
  <si>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</si>
  <si>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</si>
  <si>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</si>
  <si>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</si>
  <si>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</si>
  <si>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</si>
  <si>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</si>
  <si>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</si>
  <si>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</si>
  <si>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</si>
  <si>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</si>
  <si>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</si>
  <si>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</si>
  <si>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</si>
  <si>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</si>
  <si>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</si>
  <si>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</si>
  <si>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</si>
  <si>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</si>
  <si>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</si>
  <si>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</si>
  <si>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</si>
  <si>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</si>
  <si>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</si>
  <si>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</si>
  <si>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</si>
  <si>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</si>
  <si>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</si>
  <si>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</si>
  <si>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</si>
  <si>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</si>
  <si>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</si>
  <si>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</si>
  <si>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</si>
  <si>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</si>
  <si>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</si>
  <si>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</si>
  <si>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</si>
  <si>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</si>
  <si>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</si>
  <si>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</si>
  <si>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</si>
  <si>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</si>
  <si>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</si>
  <si>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</si>
  <si>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</si>
  <si>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</si>
  <si>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</si>
  <si>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</si>
  <si>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</si>
  <si>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</si>
  <si>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</si>
  <si>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</si>
  <si>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</si>
  <si>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</si>
  <si>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</si>
  <si>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</si>
  <si>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</si>
  <si>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</si>
  <si>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</si>
  <si>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</si>
  <si>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</si>
  <si>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</si>
  <si>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</si>
  <si>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</si>
  <si>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</si>
  <si>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</si>
  <si>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</si>
  <si>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</si>
  <si>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</si>
  <si>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</si>
  <si>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</si>
  <si>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</si>
  <si>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</si>
  <si>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</si>
  <si>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</si>
  <si>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</si>
  <si>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</si>
  <si>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</si>
  <si>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</si>
  <si>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</si>
  <si>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</si>
  <si>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</si>
  <si>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</si>
  <si>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</si>
  <si>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</si>
  <si>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</si>
  <si>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</si>
  <si>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</si>
  <si>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</si>
  <si>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</si>
  <si>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</si>
  <si>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</si>
  <si>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</si>
  <si>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</si>
  <si>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</si>
  <si>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</si>
  <si>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</si>
  <si>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</si>
  <si>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</si>
  <si>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</si>
  <si>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</si>
  <si>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</si>
  <si>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</si>
  <si>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</si>
  <si>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</si>
  <si>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</si>
  <si>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</si>
  <si>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</si>
  <si>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</si>
  <si>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</si>
  <si>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</si>
  <si>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</si>
  <si>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</si>
  <si>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</si>
  <si>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</si>
  <si>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</si>
  <si>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</si>
  <si>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</si>
  <si>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</si>
  <si>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</si>
  <si>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</si>
  <si>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</si>
  <si>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</si>
  <si>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</si>
  <si>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</si>
  <si>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</si>
  <si>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</si>
  <si>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</si>
  <si>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</si>
  <si>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</si>
  <si>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</si>
  <si>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</si>
  <si>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</si>
  <si>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</si>
  <si>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</si>
  <si>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</si>
  <si>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</si>
  <si>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</si>
  <si>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</si>
  <si>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</si>
  <si>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</si>
  <si>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</si>
  <si>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</si>
  <si>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</si>
  <si>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</si>
  <si>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</si>
  <si>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</si>
  <si>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</si>
  <si>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</si>
  <si>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</si>
  <si>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</si>
  <si>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</si>
  <si>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</si>
  <si>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</si>
  <si>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</si>
  <si>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</si>
  <si>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</si>
  <si>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</si>
  <si>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</si>
  <si>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</si>
  <si>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</si>
  <si>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</si>
  <si>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</si>
  <si>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</si>
  <si>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</si>
  <si>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</si>
  <si>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</si>
  <si>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</si>
  <si>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</si>
  <si>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</si>
  <si>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</si>
  <si>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</si>
  <si>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</si>
  <si>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</si>
  <si>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</si>
  <si>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</si>
  <si>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</si>
  <si>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</si>
  <si>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</si>
  <si>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</si>
  <si>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</si>
  <si>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</si>
  <si>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</si>
  <si>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</si>
  <si>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</si>
  <si>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</si>
  <si>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</si>
  <si>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</si>
  <si>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</si>
  <si>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</si>
  <si>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</si>
  <si>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</si>
  <si>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</si>
  <si>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</si>
  <si>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</si>
  <si>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</si>
  <si>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</si>
  <si>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</si>
  <si>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</si>
  <si>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</si>
  <si>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</si>
  <si>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</si>
  <si>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</si>
  <si>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</si>
  <si>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</si>
  <si>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</si>
  <si>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</si>
  <si>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</si>
  <si>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</si>
  <si>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</si>
  <si>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</si>
  <si>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</si>
  <si>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</si>
  <si>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</si>
  <si>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</si>
  <si>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</si>
  <si>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</si>
  <si>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</si>
  <si>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</si>
  <si>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</si>
  <si>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</si>
  <si>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</si>
  <si>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</si>
  <si>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</si>
  <si>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</si>
  <si>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</si>
  <si>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</si>
  <si>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</si>
  <si>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</si>
  <si>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</si>
  <si>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</si>
  <si>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</si>
  <si>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</si>
  <si>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</si>
  <si>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</si>
  <si>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</si>
  <si>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</si>
  <si>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</si>
  <si>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</si>
  <si>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</si>
  <si>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</si>
  <si>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</si>
  <si>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</si>
  <si>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</si>
  <si>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</si>
  <si>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</si>
  <si>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</si>
  <si>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</si>
  <si>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</si>
  <si>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</si>
  <si>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</si>
  <si>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</si>
  <si>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</si>
  <si>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</si>
  <si>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</si>
  <si>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</si>
  <si>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</si>
  <si>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</si>
  <si>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</si>
  <si>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</si>
  <si>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</si>
  <si>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</si>
  <si>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</si>
  <si>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</si>
  <si>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</si>
  <si>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</si>
  <si>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</si>
  <si>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</si>
  <si>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</si>
  <si>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</si>
  <si>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</si>
  <si>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</si>
  <si>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</si>
  <si>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</si>
  <si>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</si>
  <si>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</si>
  <si>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</si>
  <si>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</si>
  <si>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</si>
  <si>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</si>
  <si>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</si>
  <si>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</si>
  <si>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</si>
  <si>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</si>
  <si>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</si>
  <si>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</si>
  <si>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</si>
  <si>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</si>
  <si>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</si>
  <si>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</si>
  <si>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</si>
  <si>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</si>
  <si>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</si>
  <si>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</si>
  <si>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</si>
  <si>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</si>
  <si>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</si>
  <si>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</si>
  <si>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</si>
  <si>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</si>
  <si>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</si>
  <si>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</si>
  <si>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</si>
  <si>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</si>
  <si>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</si>
  <si>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</si>
  <si>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</si>
  <si>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</si>
  <si>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</si>
  <si>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</si>
  <si>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</si>
  <si>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</si>
  <si>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</si>
  <si>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</si>
  <si>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</si>
  <si>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</si>
  <si>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</si>
  <si>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</si>
  <si>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</si>
  <si>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</si>
  <si>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</si>
  <si>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</si>
  <si>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</si>
  <si>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</si>
  <si>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</si>
  <si>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</si>
  <si>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</si>
  <si>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</si>
  <si>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</si>
  <si>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</si>
  <si>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</si>
  <si>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</si>
  <si>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</si>
  <si>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</si>
  <si>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</si>
  <si>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</si>
  <si>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</si>
  <si>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</si>
  <si>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</si>
  <si>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</si>
  <si>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</si>
  <si>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</si>
  <si>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</si>
  <si>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</si>
  <si>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</si>
  <si>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</si>
  <si>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</si>
  <si>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</si>
  <si>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</si>
  <si>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</si>
  <si>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</si>
  <si>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</si>
  <si>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</si>
  <si>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</si>
  <si>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</si>
  <si>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</si>
  <si>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</si>
  <si>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</si>
  <si>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</si>
  <si>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</si>
  <si>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</si>
  <si>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</si>
  <si>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</si>
  <si>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</si>
  <si>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</si>
  <si>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</si>
  <si>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</si>
  <si>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</si>
  <si>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</si>
  <si>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</si>
  <si>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</si>
  <si>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</si>
  <si>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</si>
  <si>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</si>
  <si>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</si>
  <si>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</si>
  <si>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</si>
  <si>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</si>
  <si>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</si>
  <si>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</si>
  <si>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</si>
  <si>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</si>
  <si>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</si>
  <si>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</si>
  <si>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</si>
  <si>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</si>
  <si>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</si>
  <si>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</si>
  <si>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</si>
  <si>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</si>
  <si>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</si>
  <si>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</si>
  <si>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</si>
  <si>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</si>
  <si>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</si>
  <si>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</si>
  <si>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</si>
  <si>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</si>
  <si>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</si>
  <si>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</si>
  <si>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</si>
  <si>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</si>
  <si>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</si>
  <si>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</si>
  <si>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</si>
  <si>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</si>
  <si>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</si>
  <si>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</si>
  <si>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</si>
  <si>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</si>
  <si>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</si>
  <si>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</si>
  <si>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</si>
  <si>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</si>
  <si>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</si>
  <si>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</si>
  <si>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</si>
  <si>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</si>
  <si>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</si>
  <si>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</si>
  <si>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</si>
  <si>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</si>
  <si>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</si>
  <si>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</si>
  <si>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</si>
  <si>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</si>
  <si>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</si>
  <si>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</si>
  <si>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</si>
  <si>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</si>
  <si>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</si>
  <si>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</si>
  <si>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</si>
  <si>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</si>
  <si>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</si>
  <si>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</si>
  <si>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</si>
  <si>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</si>
  <si>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</si>
  <si>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</si>
  <si>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</si>
  <si>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</si>
  <si>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</si>
  <si>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</si>
  <si>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</si>
  <si>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</si>
  <si>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</si>
  <si>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</si>
  <si>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</si>
  <si>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</si>
  <si>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</si>
  <si>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</si>
  <si>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</si>
  <si>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</si>
  <si>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</si>
  <si>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</si>
  <si>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</si>
  <si>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</si>
  <si>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</si>
  <si>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</si>
  <si>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</si>
  <si>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</si>
  <si>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</si>
  <si>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</si>
  <si>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</si>
  <si>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</si>
  <si>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</si>
  <si>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</si>
  <si>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</si>
  <si>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</si>
  <si>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</si>
  <si>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</si>
  <si>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</si>
  <si>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</si>
  <si>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</si>
  <si>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</si>
  <si>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</si>
  <si>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</si>
  <si>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</si>
  <si>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</si>
  <si>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</si>
  <si>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</si>
  <si>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</si>
  <si>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</si>
  <si>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</si>
  <si>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</si>
  <si>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</si>
  <si>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</si>
  <si>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</si>
  <si>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</si>
  <si>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</si>
  <si>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</si>
  <si>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</si>
  <si>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</si>
  <si>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</si>
  <si>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</si>
  <si>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</si>
  <si>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</si>
  <si>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</si>
  <si>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</si>
  <si>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</si>
  <si>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</si>
  <si>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</si>
  <si>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</si>
  <si>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</si>
  <si>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</si>
  <si>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</si>
  <si>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</si>
  <si>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</si>
  <si>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</si>
  <si>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</si>
  <si>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</si>
  <si>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</si>
  <si>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</si>
  <si>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</si>
  <si>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</si>
  <si>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</si>
  <si>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</si>
  <si>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</si>
  <si>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</si>
  <si>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</si>
  <si>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</si>
  <si>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</si>
  <si>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</si>
  <si>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</si>
  <si>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</si>
  <si>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</si>
  <si>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</si>
  <si>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</si>
  <si>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</si>
  <si>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</si>
  <si>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</si>
  <si>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</si>
  <si>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</si>
  <si>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</si>
  <si>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</si>
  <si>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</si>
  <si>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</si>
  <si>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</si>
  <si>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</si>
  <si>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</si>
  <si>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</si>
  <si>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</si>
  <si>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</si>
  <si>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</si>
  <si>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</si>
  <si>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</si>
  <si>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</si>
  <si>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</si>
  <si>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</si>
  <si>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</si>
  <si>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</si>
  <si>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</si>
  <si>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</si>
  <si>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</si>
  <si>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</si>
  <si>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</si>
  <si>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</si>
  <si>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</si>
  <si>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</si>
  <si>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</si>
  <si>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</si>
  <si>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</si>
  <si>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</si>
  <si>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</si>
  <si>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</si>
  <si>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</si>
  <si>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</si>
  <si>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</si>
  <si>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</si>
  <si>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</si>
  <si>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</si>
  <si>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</si>
  <si>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</si>
  <si>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</si>
  <si>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</si>
  <si>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</si>
  <si>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</si>
  <si>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</si>
  <si>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</si>
  <si>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</si>
  <si>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</si>
  <si>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</si>
  <si>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</si>
  <si>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</si>
  <si>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</si>
  <si>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</si>
  <si>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</si>
  <si>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</si>
  <si>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</si>
  <si>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</si>
  <si>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</si>
  <si>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</si>
  <si>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</si>
  <si>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</si>
  <si>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</si>
  <si>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</si>
  <si>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</si>
  <si>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</si>
  <si>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</si>
  <si>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</si>
  <si>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</si>
  <si>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</si>
  <si>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</si>
  <si>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</si>
  <si>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</si>
  <si>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</si>
  <si>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</si>
  <si>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</si>
  <si>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</si>
  <si>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</si>
  <si>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</si>
  <si>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</si>
  <si>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</si>
  <si>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</si>
  <si>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</si>
  <si>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</si>
  <si>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</si>
  <si>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</si>
  <si>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</si>
  <si>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</si>
  <si>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</si>
  <si>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</si>
  <si>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</si>
  <si>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</si>
  <si>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</si>
  <si>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</si>
  <si>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</si>
  <si>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</si>
  <si>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</si>
  <si>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</si>
  <si>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</si>
  <si>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</si>
  <si>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</si>
  <si>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</si>
  <si>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</si>
  <si>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</si>
  <si>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</si>
  <si>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</si>
  <si>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</si>
  <si>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</si>
  <si>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</si>
  <si>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</si>
  <si>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</si>
  <si>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</si>
  <si>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</si>
  <si>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</si>
  <si>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</si>
  <si>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</si>
  <si>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</si>
  <si>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</si>
  <si>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</si>
  <si>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</si>
  <si>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</si>
  <si>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</si>
  <si>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</si>
  <si>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</si>
  <si>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</si>
  <si>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</si>
  <si>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</si>
  <si>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</si>
  <si>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</si>
  <si>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</si>
  <si>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</si>
  <si>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</si>
  <si>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</si>
  <si>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</si>
  <si>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</si>
  <si>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</si>
  <si>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</si>
  <si>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</si>
  <si>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</si>
  <si>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</si>
  <si>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</si>
  <si>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</si>
  <si>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</si>
  <si>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</si>
  <si>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</si>
  <si>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</si>
  <si>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</si>
  <si>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</si>
  <si>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</si>
  <si>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</si>
  <si>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</si>
  <si>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</si>
  <si>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</si>
  <si>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</si>
  <si>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</si>
  <si>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</si>
  <si>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</si>
  <si>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</si>
  <si>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</si>
  <si>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</si>
  <si>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</si>
  <si>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</si>
  <si>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</si>
  <si>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</si>
  <si>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</si>
  <si>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</si>
  <si>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</si>
  <si>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</si>
  <si>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</si>
  <si>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</si>
  <si>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</si>
  <si>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</si>
  <si>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</si>
  <si>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</si>
  <si>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</si>
  <si>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</si>
  <si>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</si>
  <si>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</si>
  <si>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</si>
  <si>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</si>
  <si>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</si>
  <si>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</si>
  <si>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</si>
  <si>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</si>
  <si>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</si>
  <si>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</si>
  <si>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</si>
  <si>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</si>
  <si>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</si>
  <si>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</si>
  <si>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</si>
  <si>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</si>
  <si>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</si>
  <si>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</si>
  <si>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</si>
  <si>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</si>
  <si>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</si>
  <si>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</si>
  <si>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</si>
  <si>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</si>
  <si>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</si>
  <si>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</si>
  <si>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</si>
  <si>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</si>
  <si>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</si>
  <si>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</si>
  <si>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</si>
  <si>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</si>
  <si>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</si>
  <si>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</si>
  <si>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</si>
  <si>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</si>
  <si>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</si>
  <si>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</si>
  <si>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</si>
  <si>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</si>
  <si>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</si>
  <si>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</si>
  <si>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</si>
  <si>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</si>
  <si>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</si>
  <si>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</si>
  <si>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</si>
  <si>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</si>
  <si>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</si>
  <si>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</si>
  <si>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</si>
  <si>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</si>
  <si>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</si>
  <si>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</si>
  <si>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</si>
  <si>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</si>
  <si>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</si>
  <si>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</si>
  <si>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</si>
  <si>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</si>
  <si>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</si>
  <si>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</si>
  <si>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</si>
  <si>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</si>
  <si>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</si>
  <si>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</si>
  <si>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</si>
  <si>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</si>
  <si>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</si>
  <si>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</si>
  <si>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</si>
  <si>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</si>
  <si>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</si>
  <si>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</si>
  <si>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</si>
  <si>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</si>
  <si>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</si>
  <si>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</si>
  <si>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</si>
  <si>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</si>
  <si>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</si>
  <si>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</si>
  <si>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</si>
  <si>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</si>
  <si>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</si>
  <si>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</si>
  <si>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</si>
  <si>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</si>
  <si>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</si>
  <si>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</si>
  <si>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</si>
  <si>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</si>
  <si>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</si>
  <si>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</si>
  <si>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</si>
  <si>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</si>
  <si>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</si>
  <si>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</si>
  <si>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</si>
  <si>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</si>
  <si>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</si>
  <si>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</si>
  <si>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</si>
  <si>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</si>
  <si>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</si>
  <si>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</si>
  <si>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</si>
  <si>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</si>
  <si>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</si>
  <si>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</si>
  <si>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</si>
  <si>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</si>
  <si>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</si>
  <si>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</si>
  <si>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</si>
  <si>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</si>
  <si>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</si>
  <si>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</si>
  <si>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</si>
  <si>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</si>
  <si>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</si>
  <si>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</si>
  <si>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</si>
  <si>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</si>
  <si>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</si>
  <si>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</si>
  <si>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</si>
  <si>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</si>
  <si>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</si>
  <si>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</si>
  <si>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</si>
  <si>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</si>
  <si>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</si>
  <si>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</si>
  <si>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</si>
  <si>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</si>
  <si>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</si>
  <si>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</si>
  <si>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</si>
  <si>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</si>
  <si>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</si>
  <si>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</si>
  <si>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</si>
  <si>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</si>
  <si>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</si>
  <si>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</si>
  <si>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</si>
  <si>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</si>
  <si>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</si>
  <si>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</si>
  <si>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</si>
  <si>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</si>
  <si>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</si>
  <si>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</si>
  <si>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</si>
  <si>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</si>
  <si>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</si>
  <si>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</si>
  <si>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</si>
  <si>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</si>
  <si>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</si>
  <si>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</si>
  <si>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</si>
  <si>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</si>
  <si>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</si>
  <si>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</si>
  <si>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</si>
  <si>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</si>
  <si>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</si>
  <si>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</si>
  <si>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</si>
  <si>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</si>
  <si>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</si>
  <si>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</si>
  <si>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</si>
  <si>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</si>
  <si>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</si>
  <si>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</si>
  <si>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</si>
  <si>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</si>
  <si>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</si>
  <si>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</si>
  <si>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</si>
  <si>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</si>
  <si>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</si>
  <si>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</si>
  <si>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</si>
  <si>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</si>
  <si>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</si>
  <si>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</si>
  <si>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</si>
  <si>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</si>
  <si>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</si>
  <si>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</si>
  <si>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</si>
  <si>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</si>
  <si>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</si>
  <si>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</si>
  <si>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</si>
  <si>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</si>
  <si>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</si>
  <si>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</si>
  <si>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</si>
  <si>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</si>
  <si>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</si>
  <si>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</si>
  <si>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</si>
  <si>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</si>
  <si>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</si>
  <si>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</si>
  <si>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</si>
  <si>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</si>
  <si>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</si>
  <si>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</si>
  <si>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</si>
  <si>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</si>
  <si>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</si>
  <si>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</si>
  <si>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</si>
  <si>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</si>
  <si>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</si>
  <si>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</si>
  <si>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</si>
  <si>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</si>
  <si>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</si>
  <si>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</si>
  <si>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</si>
  <si>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</si>
  <si>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</si>
  <si>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</si>
  <si>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</si>
  <si>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</si>
  <si>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</si>
  <si>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</si>
  <si>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</si>
  <si>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</si>
  <si>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</si>
  <si>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</si>
  <si>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</si>
  <si>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</si>
  <si>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</si>
  <si>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</si>
  <si>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</si>
  <si>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</si>
  <si>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</si>
  <si>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</si>
  <si>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</si>
  <si>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</si>
  <si>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</si>
  <si>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</si>
  <si>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</si>
  <si>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</si>
  <si>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</si>
  <si>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</si>
  <si>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</si>
  <si>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</si>
  <si>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</si>
  <si>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</si>
  <si>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</si>
  <si>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</si>
  <si>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</si>
  <si>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</si>
  <si>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</si>
  <si>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</si>
  <si>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</si>
  <si>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</si>
  <si>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</si>
  <si>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</si>
  <si>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</si>
  <si>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</si>
  <si>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</si>
  <si>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</si>
  <si>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</si>
  <si>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</si>
  <si>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</si>
  <si>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</si>
  <si>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</si>
  <si>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</si>
  <si>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</si>
  <si>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</si>
  <si>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</si>
  <si>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</si>
  <si>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</si>
  <si>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</si>
  <si>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</si>
  <si>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</si>
  <si>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</si>
  <si>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</si>
  <si>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</si>
  <si>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</si>
  <si>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</si>
  <si>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</si>
  <si>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</si>
  <si>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</si>
  <si>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</si>
  <si>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</si>
  <si>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</si>
  <si>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</si>
  <si>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</si>
  <si>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</si>
  <si>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</si>
  <si>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</si>
  <si>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</si>
  <si>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</si>
  <si>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</si>
  <si>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</si>
  <si>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</si>
  <si>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</si>
  <si>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</si>
  <si>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</si>
  <si>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</si>
  <si>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</si>
  <si>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</si>
  <si>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</si>
  <si>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</si>
  <si>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</si>
  <si>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</si>
  <si>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</si>
  <si>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</si>
  <si>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</si>
  <si>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</si>
  <si>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</si>
  <si>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</si>
  <si>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</si>
  <si>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</si>
  <si>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</si>
  <si>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</si>
  <si>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</si>
  <si>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</si>
  <si>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</si>
  <si>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</si>
  <si>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</si>
  <si>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</si>
  <si>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</si>
  <si>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</si>
  <si>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</si>
  <si>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</si>
  <si>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</si>
  <si>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</si>
  <si>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</si>
  <si>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</si>
  <si>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</si>
  <si>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</si>
  <si>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</si>
  <si>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</si>
  <si>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</si>
  <si>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</si>
  <si>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</si>
  <si>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</si>
  <si>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</si>
  <si>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</si>
  <si>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</si>
  <si>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</si>
  <si>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</si>
  <si>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</si>
  <si>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</si>
  <si>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</si>
  <si>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</si>
  <si>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</si>
  <si>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</si>
  <si>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</si>
  <si>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</si>
  <si>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</si>
  <si>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</si>
  <si>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</si>
  <si>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</si>
  <si>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</si>
  <si>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</si>
  <si>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</si>
  <si>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</si>
  <si>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</si>
  <si>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</si>
  <si>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</si>
  <si>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</si>
  <si>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</si>
  <si>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</si>
  <si>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</si>
  <si>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</si>
  <si>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</si>
  <si>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</si>
  <si>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</si>
  <si>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</si>
  <si>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</si>
  <si>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</si>
  <si>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</si>
  <si>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</si>
  <si>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</si>
  <si>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</si>
  <si>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</si>
  <si>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</si>
  <si>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</si>
  <si>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</si>
  <si>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</si>
  <si>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</si>
  <si>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</si>
  <si>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</si>
  <si>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</si>
  <si>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</si>
  <si>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</si>
  <si>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</si>
  <si>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</si>
  <si>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</si>
  <si>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</si>
  <si>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</si>
  <si>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</si>
  <si>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</si>
  <si>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</si>
  <si>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</si>
  <si>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</si>
  <si>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</si>
  <si>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</si>
  <si>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</si>
  <si>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</si>
  <si>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</si>
  <si>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</si>
  <si>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</si>
  <si>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</si>
  <si>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</si>
  <si>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</si>
  <si>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</si>
  <si>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</si>
  <si>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</si>
  <si>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</si>
  <si>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</si>
  <si>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</si>
  <si>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</si>
  <si>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</si>
  <si>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</si>
  <si>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</si>
  <si>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</si>
  <si>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</si>
  <si>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</si>
  <si>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</si>
  <si>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</si>
  <si>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</si>
  <si>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</si>
  <si>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</si>
  <si>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</si>
  <si>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</si>
  <si>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</si>
  <si>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</si>
  <si>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</si>
  <si>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</si>
  <si>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</si>
  <si>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</si>
  <si>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</si>
  <si>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</si>
  <si>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</si>
  <si>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</si>
  <si>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</si>
  <si>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</si>
  <si>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</si>
  <si>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</si>
  <si>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</si>
  <si>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</si>
  <si>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</si>
  <si>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</si>
  <si>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</si>
  <si>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</si>
  <si>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</si>
  <si>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</si>
  <si>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</si>
  <si>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</si>
  <si>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</si>
  <si>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</si>
  <si>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</si>
  <si>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</si>
  <si>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</si>
  <si>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</si>
  <si>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</si>
  <si>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</si>
  <si>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</si>
  <si>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</si>
  <si>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</si>
  <si>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</si>
  <si>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</si>
  <si>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</si>
  <si>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</si>
  <si>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</si>
  <si>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</si>
  <si>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</si>
  <si>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</si>
  <si>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</si>
  <si>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</si>
  <si>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</si>
  <si>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</si>
  <si>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</si>
  <si>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</si>
  <si>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</si>
  <si>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</si>
  <si>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</si>
  <si>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</si>
  <si>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</si>
  <si>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</si>
  <si>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</si>
  <si>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</si>
  <si>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</si>
  <si>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</si>
  <si>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</si>
  <si>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</si>
  <si>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</si>
  <si>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</si>
  <si>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</si>
  <si>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</si>
  <si>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</si>
  <si>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</si>
  <si>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</si>
  <si>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</si>
  <si>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</si>
  <si>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</si>
  <si>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</si>
  <si>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</si>
  <si>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</si>
  <si>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</si>
  <si>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</si>
  <si>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</si>
  <si>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</si>
  <si>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</si>
  <si>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</si>
  <si>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</si>
  <si>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</si>
  <si>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</si>
  <si>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</si>
  <si>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</si>
  <si>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</si>
  <si>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</si>
  <si>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</si>
  <si>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</si>
  <si>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</si>
  <si>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</si>
  <si>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</si>
  <si>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</si>
  <si>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</si>
  <si>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</si>
  <si>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</si>
  <si>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</si>
  <si>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</si>
  <si>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</si>
  <si>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</si>
  <si>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</si>
  <si>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</si>
  <si>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</si>
  <si>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</si>
  <si>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</si>
  <si>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</si>
  <si>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</si>
  <si>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</si>
  <si>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</si>
  <si>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</si>
  <si>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</si>
  <si>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</si>
  <si>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</si>
  <si>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</si>
  <si>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</si>
  <si>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</si>
  <si>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</si>
  <si>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</si>
  <si>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</si>
  <si>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</si>
  <si>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</si>
  <si>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</si>
  <si>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</si>
  <si>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</si>
  <si>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</si>
  <si>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</si>
  <si>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</si>
  <si>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</si>
  <si>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</si>
  <si>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</si>
  <si>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</si>
  <si>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</si>
  <si>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</si>
  <si>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</si>
  <si>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</si>
  <si>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</si>
  <si>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</si>
  <si>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</si>
  <si>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</si>
  <si>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</si>
  <si>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</si>
  <si>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</si>
  <si>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</si>
  <si>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</si>
  <si>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</si>
  <si>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</si>
  <si>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</si>
  <si>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</si>
  <si>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</si>
  <si>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</si>
  <si>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</si>
  <si>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</si>
  <si>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</si>
  <si>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</si>
  <si>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</si>
  <si>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</si>
  <si>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</si>
  <si>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</si>
  <si>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</si>
  <si>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</si>
  <si>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</si>
  <si>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</si>
  <si>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</si>
  <si>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</si>
  <si>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</si>
  <si>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</si>
  <si>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</si>
  <si>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</si>
  <si>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</si>
  <si>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</si>
  <si>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</si>
  <si>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</si>
  <si>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</si>
  <si>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</si>
  <si>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</si>
  <si>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</si>
  <si>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</si>
  <si>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</si>
  <si>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</si>
  <si>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</si>
  <si>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</si>
  <si>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</si>
  <si>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</si>
  <si>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</si>
  <si>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</si>
  <si>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</si>
  <si>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</si>
  <si>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</si>
  <si>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</si>
  <si>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</si>
  <si>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</si>
  <si>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</si>
  <si>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</si>
  <si>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</si>
  <si>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</si>
  <si>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</si>
  <si>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</si>
  <si>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</si>
  <si>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</si>
  <si>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</si>
  <si>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</si>
  <si>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</si>
  <si>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</si>
  <si>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</si>
  <si>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</si>
  <si>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</si>
  <si>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</si>
  <si>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</si>
  <si>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</si>
  <si>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</si>
  <si>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</si>
  <si>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</si>
  <si>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</si>
  <si>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</si>
  <si>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</si>
  <si>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</si>
  <si>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</si>
  <si>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</si>
  <si>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</si>
  <si>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</si>
  <si>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</si>
  <si>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</si>
  <si>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</si>
  <si>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</si>
  <si>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</si>
  <si>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</si>
  <si>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</si>
  <si>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</si>
  <si>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</si>
  <si>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</si>
  <si>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</si>
  <si>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</si>
  <si>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</si>
  <si>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</si>
  <si>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</si>
  <si>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</si>
  <si>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</si>
  <si>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</si>
  <si>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</si>
  <si>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</si>
  <si>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</si>
  <si>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</si>
  <si>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</si>
  <si>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</si>
  <si>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</si>
  <si>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</si>
  <si>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</si>
  <si>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</si>
  <si>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</si>
  <si>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</si>
  <si>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</si>
  <si>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</si>
  <si>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</si>
  <si>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</si>
  <si>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</si>
  <si>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</si>
  <si>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</si>
  <si>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</si>
  <si>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</si>
  <si>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</si>
  <si>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</si>
  <si>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</si>
  <si>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</si>
  <si>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</si>
  <si>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</si>
  <si>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</si>
  <si>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</si>
  <si>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</si>
  <si>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</si>
  <si>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</si>
  <si>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</si>
  <si>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</si>
  <si>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</si>
  <si>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</si>
  <si>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</si>
  <si>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</si>
  <si>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</si>
  <si>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</si>
  <si>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</si>
  <si>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</si>
  <si>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</si>
  <si>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</si>
  <si>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</si>
  <si>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</si>
  <si>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</si>
  <si>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</si>
  <si>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</si>
  <si>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</si>
  <si>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</si>
  <si>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</si>
  <si>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</si>
  <si>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</si>
  <si>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</si>
  <si>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</si>
  <si>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</si>
  <si>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</si>
  <si>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</si>
  <si>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</si>
  <si>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</si>
  <si>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</si>
  <si>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</si>
  <si>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</si>
  <si>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</si>
  <si>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</si>
  <si>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</si>
  <si>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</si>
  <si>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</si>
  <si>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</si>
  <si>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</si>
  <si>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</si>
  <si>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</si>
  <si>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</si>
  <si>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</si>
  <si>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</si>
  <si>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</si>
  <si>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</si>
  <si>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</si>
  <si>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</si>
  <si>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</si>
  <si>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</si>
  <si>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</si>
  <si>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</si>
  <si>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</si>
  <si>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</si>
  <si>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</si>
  <si>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</si>
  <si>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</si>
  <si>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</si>
  <si>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</si>
  <si>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</si>
  <si>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</si>
  <si>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</si>
  <si>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</si>
  <si>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</si>
  <si>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</si>
  <si>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</si>
  <si>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</si>
  <si>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</si>
  <si>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</si>
  <si>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</si>
  <si>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</si>
  <si>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</si>
  <si>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</si>
  <si>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</si>
  <si>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</si>
  <si>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</si>
  <si>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</si>
  <si>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</si>
  <si>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</si>
  <si>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</si>
  <si>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</si>
  <si>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</si>
  <si>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</si>
  <si>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</si>
  <si>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</si>
  <si>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</si>
  <si>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</si>
  <si>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</si>
  <si>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</si>
  <si>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</si>
  <si>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</si>
  <si>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</si>
  <si>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</si>
  <si>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</si>
  <si>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</si>
  <si>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</si>
  <si>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</si>
  <si>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</si>
  <si>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</si>
  <si>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</si>
  <si>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</si>
  <si>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</si>
  <si>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</si>
  <si>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</si>
  <si>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</si>
  <si>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</si>
  <si>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</si>
  <si>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</si>
  <si>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</si>
  <si>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</si>
  <si>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</si>
  <si>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</si>
  <si>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</si>
  <si>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</si>
  <si>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</si>
  <si>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</si>
  <si>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</si>
  <si>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</si>
  <si>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</si>
  <si>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</si>
  <si>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</si>
  <si>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</si>
  <si>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</si>
  <si>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</si>
  <si>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</si>
  <si>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</si>
  <si>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</si>
  <si>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</si>
  <si>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</si>
  <si>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</si>
  <si>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</si>
  <si>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</si>
  <si>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</si>
  <si>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</si>
  <si>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</si>
  <si>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</si>
  <si>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</si>
  <si>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</si>
  <si>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</si>
  <si>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</si>
  <si>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</si>
  <si>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</si>
  <si>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</si>
  <si>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</si>
  <si>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</si>
  <si>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</si>
  <si>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</si>
  <si>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</si>
  <si>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</si>
  <si>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</si>
  <si>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</si>
  <si>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</si>
  <si>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</si>
  <si>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</si>
  <si>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</si>
  <si>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</si>
  <si>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</si>
  <si>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</si>
  <si>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</si>
  <si>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</si>
  <si>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</si>
  <si>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</si>
  <si>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</si>
  <si>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</si>
  <si>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</si>
  <si>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</si>
  <si>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</si>
  <si>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</si>
  <si>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</si>
  <si>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</si>
  <si>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</si>
  <si>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</si>
  <si>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</si>
  <si>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</si>
  <si>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</si>
  <si>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</si>
  <si>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</si>
  <si>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</si>
  <si>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</si>
  <si>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</si>
  <si>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</si>
  <si>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</si>
  <si>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</si>
  <si>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</si>
  <si>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</si>
  <si>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</si>
  <si>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</si>
  <si>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</si>
  <si>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</si>
  <si>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</si>
  <si>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</si>
  <si>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</si>
  <si>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</si>
  <si>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</si>
  <si>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</si>
  <si>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</si>
  <si>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</si>
  <si>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</si>
  <si>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</si>
  <si>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</si>
  <si>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</si>
  <si>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</si>
  <si>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</si>
  <si>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</si>
  <si>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</si>
  <si>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</si>
  <si>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</si>
  <si>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</si>
  <si>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</si>
  <si>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</si>
  <si>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</si>
  <si>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</si>
  <si>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</si>
  <si>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</si>
  <si>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</si>
  <si>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</si>
  <si>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</si>
  <si>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</si>
  <si>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</si>
  <si>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</si>
  <si>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</si>
  <si>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</si>
  <si>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</si>
  <si>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</si>
  <si>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</si>
  <si>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</si>
  <si>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</si>
  <si>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</si>
  <si>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</si>
  <si>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</si>
  <si>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</si>
  <si>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</si>
  <si>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</si>
  <si>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</si>
  <si>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</si>
  <si>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</si>
  <si>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</si>
  <si>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</si>
  <si>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</si>
  <si>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</si>
  <si>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</si>
  <si>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</si>
  <si>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</si>
  <si>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</si>
  <si>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</si>
  <si>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</si>
  <si>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</si>
  <si>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</si>
  <si>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</si>
  <si>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</si>
  <si>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</si>
  <si>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</si>
  <si>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</si>
  <si>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</si>
  <si>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</si>
  <si>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</si>
  <si>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</si>
  <si>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</si>
  <si>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</si>
  <si>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</si>
  <si>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</si>
  <si>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</si>
  <si>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</si>
  <si>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</si>
  <si>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</si>
  <si>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</si>
  <si>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</si>
  <si>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</si>
  <si>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</si>
  <si>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</si>
  <si>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</si>
  <si>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</si>
  <si>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</si>
  <si>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</si>
  <si>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</si>
  <si>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</si>
  <si>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</si>
  <si>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</si>
  <si>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</si>
  <si>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</si>
  <si>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</si>
  <si>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</si>
  <si>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</si>
  <si>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</si>
  <si>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</si>
  <si>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</si>
  <si>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</si>
  <si>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</si>
  <si>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</si>
  <si>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</si>
  <si>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</si>
  <si>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</si>
  <si>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</si>
  <si>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</si>
  <si>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</si>
  <si>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</si>
  <si>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</si>
  <si>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</si>
  <si>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</si>
  <si>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</si>
  <si>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</si>
  <si>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</si>
  <si>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</si>
  <si>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</si>
  <si>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</si>
  <si>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</si>
  <si>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</si>
  <si>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</si>
  <si>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</si>
  <si>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</si>
  <si>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</si>
  <si>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</si>
  <si>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</si>
  <si>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</si>
  <si>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</si>
  <si>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</si>
  <si>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</si>
  <si>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</si>
  <si>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</si>
  <si>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</si>
  <si>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</si>
  <si>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</si>
  <si>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</si>
  <si>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</si>
  <si>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</si>
  <si>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</si>
  <si>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</si>
  <si>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</si>
  <si>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</si>
  <si>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</si>
  <si>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</si>
  <si>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</si>
  <si>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</si>
  <si>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</si>
  <si>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</si>
  <si>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</si>
  <si>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</si>
  <si>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</si>
  <si>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</si>
  <si>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</si>
  <si>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</si>
  <si>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</si>
  <si>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</si>
  <si>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</si>
  <si>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</si>
  <si>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</si>
  <si>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</si>
  <si>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</si>
  <si>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</si>
  <si>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</si>
  <si>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</si>
  <si>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</si>
  <si>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</si>
  <si>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</si>
  <si>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</si>
  <si>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</si>
  <si>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</si>
  <si>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</si>
  <si>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</si>
  <si>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</si>
  <si>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</si>
  <si>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</si>
  <si>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</si>
  <si>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</si>
  <si>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</si>
  <si>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</si>
  <si>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</si>
  <si>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</si>
  <si>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</si>
  <si>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</si>
  <si>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</si>
  <si>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</si>
  <si>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</si>
  <si>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</si>
  <si>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</si>
  <si>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</si>
  <si>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</si>
  <si>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</si>
  <si>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</si>
  <si>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</si>
  <si>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</si>
  <si>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</si>
  <si>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</si>
  <si>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</si>
  <si>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</si>
  <si>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</si>
  <si>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</si>
  <si>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</si>
  <si>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</si>
  <si>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</si>
  <si>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</si>
  <si>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</si>
  <si>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</si>
  <si>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</si>
  <si>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</si>
  <si>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</si>
  <si>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</si>
  <si>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</si>
  <si>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</si>
  <si>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</si>
  <si>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</si>
  <si>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</si>
  <si>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</si>
  <si>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</si>
  <si>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</si>
  <si>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</si>
  <si>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</si>
  <si>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</si>
  <si>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</si>
  <si>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</si>
  <si>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</si>
  <si>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</si>
  <si>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</si>
  <si>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</si>
  <si>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</si>
  <si>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</si>
  <si>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</si>
  <si>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</si>
  <si>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</si>
  <si>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</si>
  <si>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</si>
  <si>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</si>
  <si>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</si>
  <si>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</si>
  <si>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</si>
  <si>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</si>
  <si>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</si>
  <si>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</si>
  <si>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</si>
  <si>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</si>
  <si>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</si>
  <si>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</si>
  <si>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</si>
  <si>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</si>
  <si>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</si>
  <si>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</si>
  <si>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</si>
  <si>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</si>
  <si>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</si>
  <si>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</si>
  <si>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</si>
  <si>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</si>
  <si>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</si>
  <si>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</si>
  <si>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</si>
  <si>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</si>
  <si>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</si>
  <si>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</si>
  <si>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</si>
  <si>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</si>
  <si>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</si>
  <si>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</si>
  <si>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</si>
  <si>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</si>
  <si>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</si>
  <si>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</si>
  <si>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</si>
  <si>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</si>
  <si>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</si>
  <si>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</si>
  <si>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</si>
  <si>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</si>
  <si>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</si>
  <si>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</si>
  <si>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</si>
  <si>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</si>
  <si>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</si>
  <si>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</si>
  <si>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</si>
  <si>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</si>
  <si>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</si>
  <si>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</si>
  <si>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</si>
  <si>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</si>
  <si>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</si>
  <si>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</si>
  <si>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</si>
  <si>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</si>
  <si>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</si>
  <si>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</si>
  <si>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</si>
  <si>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</si>
  <si>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</si>
  <si>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</si>
  <si>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</si>
  <si>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</si>
  <si>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</si>
  <si>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</si>
  <si>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</si>
  <si>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</si>
  <si>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</si>
  <si>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</si>
  <si>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</si>
  <si>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</si>
  <si>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</si>
  <si>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</si>
  <si>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</si>
  <si>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</si>
  <si>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</si>
  <si>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</si>
  <si>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</si>
  <si>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</si>
  <si>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</si>
  <si>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</si>
  <si>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</si>
  <si>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</si>
  <si>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</si>
  <si>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</si>
  <si>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</si>
  <si>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</si>
  <si>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</si>
  <si>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</si>
  <si>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</si>
  <si>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</si>
  <si>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</si>
  <si>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</si>
  <si>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</si>
  <si>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</si>
  <si>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</si>
  <si>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</si>
  <si>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</si>
  <si>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</si>
  <si>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</si>
  <si>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</si>
  <si>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</si>
  <si>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</si>
  <si>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</si>
  <si>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</si>
  <si>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</si>
  <si>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</si>
  <si>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</si>
  <si>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</si>
  <si>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</si>
  <si>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</si>
  <si>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</si>
  <si>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</si>
  <si>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</si>
  <si>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</si>
  <si>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</si>
  <si>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</si>
  <si>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</si>
  <si>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</si>
  <si>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</si>
  <si>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</si>
  <si>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</si>
  <si>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</si>
  <si>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</si>
  <si>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</si>
  <si>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</si>
  <si>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</si>
  <si>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</si>
  <si>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</si>
  <si>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</si>
  <si>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</si>
  <si>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</si>
  <si>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</si>
  <si>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</si>
  <si>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</si>
  <si>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</si>
  <si>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</si>
  <si>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</si>
  <si>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</si>
  <si>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</si>
  <si>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</si>
  <si>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</si>
  <si>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</si>
  <si>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</si>
  <si>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</si>
  <si>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</si>
  <si>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</si>
  <si>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</si>
  <si>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</si>
  <si>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</si>
  <si>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</si>
  <si>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</si>
  <si>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</si>
  <si>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</si>
  <si>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</si>
  <si>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</si>
  <si>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</si>
  <si>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</si>
  <si>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</si>
  <si>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</si>
  <si>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</si>
  <si>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</si>
  <si>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</si>
  <si>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</si>
  <si>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</si>
  <si>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</si>
  <si>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</si>
  <si>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</si>
  <si>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</si>
  <si>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</si>
  <si>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</si>
  <si>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</si>
  <si>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</si>
  <si>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</si>
  <si>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</si>
  <si>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</si>
  <si>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</si>
  <si>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</si>
  <si>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</si>
  <si>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</si>
  <si>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</si>
  <si>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</si>
  <si>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</si>
  <si>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</si>
  <si>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</si>
  <si>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</si>
  <si>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</si>
  <si>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</si>
  <si>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</si>
  <si>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</si>
  <si>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</si>
  <si>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</si>
  <si>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</si>
  <si>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</si>
  <si>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</si>
  <si>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</si>
  <si>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</si>
  <si>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</si>
  <si>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</si>
  <si>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</si>
  <si>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</si>
  <si>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</si>
  <si>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</si>
  <si>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</si>
  <si>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</si>
  <si>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</si>
  <si>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</si>
  <si>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</si>
  <si>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</si>
  <si>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</si>
  <si>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</si>
  <si>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</si>
  <si>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</si>
  <si>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</si>
  <si>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</si>
  <si>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</si>
  <si>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</si>
  <si>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</si>
  <si>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</si>
  <si>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</si>
  <si>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</si>
  <si>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</si>
  <si>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</si>
  <si>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</si>
  <si>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</si>
  <si>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</si>
  <si>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</si>
  <si>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</si>
  <si>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</si>
  <si>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</si>
  <si>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</si>
  <si>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</si>
  <si>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</si>
  <si>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</si>
  <si>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</si>
  <si>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</si>
  <si>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</si>
  <si>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</si>
  <si>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</si>
  <si>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</si>
  <si>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</si>
  <si>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</si>
  <si>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</si>
  <si>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</si>
  <si>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</si>
  <si>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</si>
  <si>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</si>
  <si>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</si>
  <si>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</si>
  <si>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</si>
  <si>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</si>
  <si>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</si>
  <si>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</si>
  <si>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</si>
  <si>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</si>
  <si>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</si>
  <si>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</si>
  <si>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</si>
  <si>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</si>
  <si>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</si>
  <si>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</si>
  <si>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</si>
  <si>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</si>
  <si>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</si>
  <si>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</si>
  <si>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</si>
  <si>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</si>
  <si>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</si>
  <si>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</si>
  <si>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</si>
  <si>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</si>
  <si>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</si>
  <si>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</si>
  <si>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</si>
  <si>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</si>
  <si>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</si>
  <si>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</si>
  <si>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</si>
  <si>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</si>
  <si>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</si>
  <si>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</si>
  <si>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</si>
  <si>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</si>
  <si>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</si>
  <si>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</si>
  <si>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</si>
  <si>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</si>
  <si>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</si>
  <si>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</si>
  <si>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</si>
  <si>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</si>
  <si>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</si>
  <si>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</si>
  <si>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</si>
  <si>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</si>
  <si>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</si>
  <si>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</si>
  <si>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</si>
  <si>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</si>
  <si>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</si>
  <si>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</si>
  <si>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</si>
  <si>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</si>
  <si>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</si>
  <si>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</si>
  <si>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</si>
  <si>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</si>
  <si>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</si>
  <si>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</si>
  <si>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</si>
  <si>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</si>
  <si>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</si>
  <si>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</si>
  <si>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</si>
  <si>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</si>
  <si>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</si>
  <si>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</si>
  <si>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</si>
  <si>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</si>
  <si>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</si>
  <si>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</si>
  <si>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</si>
  <si>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</si>
  <si>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</si>
  <si>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</si>
  <si>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</si>
  <si>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</si>
  <si>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</si>
  <si>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</si>
  <si>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</si>
  <si>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</si>
  <si>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</si>
  <si>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</si>
  <si>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</si>
  <si>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</si>
  <si>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</si>
  <si>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</si>
  <si>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</si>
  <si>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</si>
  <si>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</si>
  <si>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</si>
  <si>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</si>
  <si>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</si>
  <si>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</si>
  <si>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</si>
  <si>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</si>
  <si>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</si>
  <si>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</si>
  <si>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</si>
  <si>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</si>
  <si>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</si>
  <si>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</si>
  <si>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</si>
  <si>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</si>
  <si>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</si>
  <si>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</si>
  <si>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</si>
  <si>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</si>
  <si>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</si>
  <si>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</si>
  <si>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</si>
  <si>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</si>
  <si>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</si>
  <si>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</si>
  <si>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</si>
  <si>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</si>
  <si>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</si>
  <si>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</si>
  <si>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</si>
  <si>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</si>
  <si>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</si>
  <si>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</si>
  <si>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</si>
  <si>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</si>
  <si>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</si>
  <si>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</si>
  <si>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</si>
  <si>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</si>
  <si>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</si>
  <si>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</si>
  <si>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</si>
  <si>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</si>
  <si>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</si>
  <si>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</si>
  <si>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</si>
  <si>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</si>
  <si>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</si>
  <si>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</si>
  <si>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</si>
  <si>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</si>
  <si>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</si>
  <si>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</si>
  <si>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</si>
  <si>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</si>
  <si>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</si>
  <si>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</si>
  <si>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</si>
  <si>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</si>
  <si>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</si>
  <si>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</si>
  <si>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</si>
  <si>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</si>
  <si>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</si>
  <si>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</si>
  <si>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</si>
  <si>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</si>
  <si>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</si>
  <si>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</si>
  <si>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</si>
  <si>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</si>
  <si>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</si>
  <si>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</si>
  <si>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</si>
  <si>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</si>
  <si>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</si>
  <si>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</si>
  <si>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</si>
  <si>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</si>
  <si>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</si>
  <si>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</si>
  <si>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</si>
  <si>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</si>
  <si>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</si>
  <si>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</si>
  <si>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</si>
  <si>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</si>
  <si>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</si>
  <si>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</si>
  <si>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</si>
  <si>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</si>
  <si>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</si>
  <si>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</si>
  <si>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</si>
  <si>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</si>
  <si>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</si>
  <si>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</si>
  <si>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</si>
  <si>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</si>
  <si>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</si>
  <si>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</si>
  <si>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</si>
  <si>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</si>
  <si>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</si>
  <si>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</si>
  <si>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</si>
  <si>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</si>
  <si>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</si>
  <si>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</si>
  <si>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</si>
  <si>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</si>
  <si>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</si>
  <si>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</si>
  <si>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</si>
  <si>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</si>
  <si>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</si>
  <si>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</si>
  <si>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</si>
  <si>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</si>
  <si>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</si>
  <si>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</si>
  <si>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</si>
  <si>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</si>
  <si>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</si>
  <si>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</si>
  <si>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</si>
  <si>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</si>
  <si>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</si>
  <si>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</si>
  <si>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</si>
  <si>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</si>
  <si>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</si>
  <si>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</si>
  <si>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</si>
  <si>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</si>
  <si>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</si>
  <si>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</si>
  <si>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</si>
  <si>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</si>
  <si>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</si>
  <si>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</si>
  <si>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</si>
  <si>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</si>
  <si>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</si>
  <si>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</si>
  <si>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</si>
  <si>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</si>
  <si>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</si>
  <si>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</si>
  <si>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</si>
  <si>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</si>
  <si>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</si>
  <si>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</si>
  <si>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</si>
  <si>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</si>
  <si>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</si>
  <si>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</si>
  <si>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</si>
  <si>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</si>
  <si>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</si>
  <si>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</si>
  <si>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</si>
  <si>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</si>
  <si>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</si>
  <si>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</si>
  <si>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</si>
  <si>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</si>
  <si>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</si>
  <si>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</si>
  <si>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</si>
  <si>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</si>
  <si>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</si>
  <si>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</si>
  <si>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</si>
  <si>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</si>
  <si>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</si>
  <si>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</si>
  <si>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</si>
  <si>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</si>
  <si>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</si>
  <si>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</si>
  <si>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</si>
  <si>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</si>
  <si>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</si>
  <si>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</si>
  <si>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</si>
  <si>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</si>
  <si>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</si>
  <si>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</si>
  <si>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</si>
  <si>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</si>
  <si>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</si>
  <si>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</si>
  <si>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</si>
  <si>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</si>
  <si>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</si>
  <si>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</si>
  <si>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</si>
  <si>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</si>
  <si>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</si>
  <si>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</si>
  <si>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</si>
  <si>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</si>
  <si>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</si>
  <si>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</si>
  <si>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</si>
  <si>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</si>
  <si>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</si>
  <si>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</si>
  <si>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</si>
  <si>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</si>
  <si>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</si>
  <si>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</si>
  <si>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</si>
  <si>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</si>
  <si>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</si>
  <si>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</si>
  <si>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</si>
  <si>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</si>
  <si>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</si>
  <si>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</si>
  <si>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</si>
  <si>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</si>
  <si>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</si>
  <si>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</si>
  <si>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</si>
  <si>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</si>
  <si>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</si>
  <si>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</si>
  <si>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</si>
  <si>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</si>
  <si>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</si>
  <si>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</si>
  <si>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</si>
  <si>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</si>
  <si>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</si>
  <si>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</si>
  <si>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</si>
  <si>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</si>
  <si>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</si>
  <si>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</si>
  <si>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</si>
  <si>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</si>
  <si>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</si>
  <si>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</si>
  <si>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</si>
  <si>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</si>
  <si>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</si>
  <si>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</si>
  <si>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</si>
  <si>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</si>
  <si>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</si>
  <si>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</si>
  <si>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</si>
  <si>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</si>
  <si>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</si>
  <si>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</si>
  <si>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</si>
  <si>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</si>
  <si>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</si>
  <si>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</si>
  <si>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</si>
  <si>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</si>
  <si>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</si>
  <si>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</si>
  <si>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</si>
  <si>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</si>
  <si>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</si>
  <si>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</si>
  <si>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</si>
  <si>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</si>
  <si>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</si>
  <si>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</si>
  <si>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</si>
  <si>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</si>
  <si>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</si>
  <si>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</si>
  <si>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</si>
  <si>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</si>
  <si>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</si>
  <si>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</si>
  <si>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</si>
  <si>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</si>
  <si>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</si>
  <si>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</si>
  <si>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</si>
  <si>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</si>
  <si>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</si>
  <si>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</si>
  <si>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</si>
  <si>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</si>
  <si>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</si>
  <si>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</si>
  <si>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</si>
  <si>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</si>
  <si>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</si>
  <si>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</si>
  <si>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</si>
  <si>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</si>
  <si>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</si>
  <si>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</si>
  <si>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</si>
  <si>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</si>
  <si>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</si>
  <si>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</si>
  <si>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</si>
  <si>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</si>
  <si>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</si>
  <si>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</si>
  <si>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</si>
  <si>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</si>
  <si>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</si>
  <si>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</si>
  <si>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</si>
  <si>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</si>
  <si>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</si>
  <si>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</si>
  <si>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</si>
  <si>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</si>
  <si>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</si>
  <si>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</si>
  <si>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</si>
  <si>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</si>
  <si>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</si>
  <si>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</si>
  <si>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</si>
  <si>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</si>
  <si>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</si>
  <si>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</si>
  <si>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</si>
  <si>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</si>
  <si>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</si>
  <si>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</si>
  <si>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</si>
  <si>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</si>
  <si>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</si>
  <si>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</si>
  <si>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</si>
  <si>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</si>
  <si>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</si>
  <si>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</si>
  <si>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</si>
  <si>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</si>
  <si>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</si>
  <si>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</si>
  <si>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</si>
  <si>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</si>
  <si>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</si>
  <si>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</si>
  <si>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</si>
  <si>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</si>
  <si>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</si>
  <si>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</si>
  <si>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</si>
  <si>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</si>
  <si>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</si>
  <si>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</si>
  <si>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</si>
  <si>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</si>
  <si>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</si>
  <si>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</si>
  <si>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</si>
  <si>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</si>
  <si>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</si>
  <si>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</si>
  <si>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</si>
  <si>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</si>
  <si>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</si>
  <si>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</si>
  <si>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</si>
  <si>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</si>
  <si>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</si>
  <si>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</si>
  <si>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</si>
  <si>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</si>
  <si>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</si>
  <si>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</si>
  <si>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</si>
  <si>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</si>
  <si>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</si>
  <si>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</si>
  <si>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</si>
  <si>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</si>
  <si>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</si>
  <si>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</si>
  <si>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</si>
  <si>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</si>
  <si>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</si>
  <si>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</si>
  <si>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</si>
  <si>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</si>
  <si>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</si>
  <si>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</si>
  <si>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</si>
  <si>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</si>
  <si>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</si>
  <si>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</si>
  <si>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</si>
  <si>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</si>
  <si>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</si>
  <si>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</si>
  <si>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</si>
  <si>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</si>
  <si>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</si>
  <si>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</si>
  <si>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</si>
  <si>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</si>
  <si>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</si>
  <si>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</si>
  <si>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</si>
  <si>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</si>
  <si>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</si>
  <si>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</si>
  <si>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</si>
  <si>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</si>
  <si>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</si>
  <si>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</si>
  <si>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</si>
  <si>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</si>
  <si>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</si>
  <si>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</si>
  <si>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</si>
  <si>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</si>
  <si>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</si>
  <si>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</si>
  <si>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</si>
  <si>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</si>
  <si>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</si>
  <si>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</si>
  <si>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</si>
  <si>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</si>
  <si>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</si>
  <si>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</si>
  <si>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</si>
  <si>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</si>
  <si>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</si>
  <si>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</si>
  <si>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</si>
  <si>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</si>
  <si>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</si>
  <si>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</si>
  <si>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</si>
  <si>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</si>
  <si>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</si>
  <si>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</si>
  <si>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</si>
  <si>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</si>
  <si>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</si>
  <si>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</si>
  <si>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</si>
  <si>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</si>
  <si>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</si>
  <si>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</si>
  <si>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</si>
  <si>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</si>
  <si>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</si>
  <si>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</si>
  <si>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</si>
  <si>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</si>
  <si>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</si>
  <si>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</si>
  <si>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</si>
  <si>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</si>
  <si>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</si>
  <si>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</si>
  <si>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</si>
  <si>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</si>
  <si>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</si>
  <si>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</si>
  <si>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</si>
  <si>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</si>
  <si>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</si>
  <si>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</si>
  <si>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</si>
  <si>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</si>
  <si>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</si>
  <si>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</si>
  <si>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</si>
  <si>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</si>
  <si>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</si>
  <si>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</si>
  <si>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</si>
  <si>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</si>
  <si>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</si>
  <si>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</si>
  <si>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</si>
  <si>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</si>
  <si>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</si>
  <si>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</si>
  <si>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</si>
  <si>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</si>
  <si>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</si>
  <si>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</si>
  <si>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</si>
  <si>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</si>
  <si>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</si>
  <si>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</si>
  <si>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</si>
  <si>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</si>
  <si>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</si>
  <si>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</si>
  <si>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</si>
  <si>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</si>
  <si>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</si>
  <si>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</si>
  <si>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</si>
  <si>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</si>
  <si>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</si>
  <si>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</si>
  <si>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</si>
  <si>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</si>
  <si>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</si>
  <si>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</si>
  <si>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</si>
  <si>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</si>
  <si>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</si>
  <si>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</si>
  <si>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</si>
  <si>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</si>
  <si>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</si>
  <si>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</si>
  <si>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</si>
  <si>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</si>
  <si>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</si>
  <si>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</si>
  <si>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</si>
  <si>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</si>
  <si>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</si>
  <si>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</si>
  <si>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</si>
  <si>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</si>
  <si>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</si>
  <si>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</si>
  <si>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</si>
  <si>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</si>
  <si>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</si>
  <si>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</si>
  <si>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</si>
  <si>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</si>
  <si>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</si>
  <si>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</si>
  <si>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</si>
  <si>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</si>
  <si>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</si>
  <si>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</si>
  <si>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</si>
  <si>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</si>
  <si>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</si>
  <si>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</si>
  <si>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</si>
  <si>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</si>
  <si>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</si>
  <si>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</si>
  <si>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</si>
  <si>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</si>
  <si>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</si>
  <si>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</si>
  <si>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</si>
  <si>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</si>
  <si>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</si>
  <si>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</si>
  <si>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</si>
  <si>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</si>
  <si>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</si>
  <si>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</si>
  <si>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</si>
  <si>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</si>
  <si>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</si>
  <si>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</si>
  <si>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</si>
  <si>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</si>
  <si>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</si>
  <si>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</si>
  <si>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</si>
  <si>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</si>
  <si>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</si>
  <si>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</si>
  <si>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</si>
  <si>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</si>
  <si>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</si>
  <si>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</si>
  <si>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</si>
  <si>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</si>
  <si>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</si>
  <si>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</si>
  <si>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</si>
  <si>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</si>
  <si>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</si>
  <si>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</si>
  <si>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</si>
  <si>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</si>
  <si>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</si>
  <si>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</si>
  <si>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</si>
  <si>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</si>
  <si>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</si>
  <si>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</si>
  <si>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</si>
  <si>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</si>
  <si>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</si>
  <si>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</si>
  <si>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</si>
  <si>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</si>
  <si>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</si>
  <si>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</si>
  <si>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</si>
  <si>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</si>
  <si>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</si>
  <si>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</si>
  <si>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</si>
  <si>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</si>
  <si>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</si>
  <si>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</si>
  <si>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</si>
  <si>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</si>
  <si>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</si>
  <si>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</si>
  <si>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</si>
  <si>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</si>
  <si>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</si>
  <si>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</si>
  <si>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</si>
  <si>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</si>
  <si>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</si>
  <si>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</si>
  <si>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</si>
  <si>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</si>
  <si>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</si>
  <si>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</si>
  <si>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</si>
  <si>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</si>
  <si>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</si>
  <si>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</si>
  <si>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</si>
  <si>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</si>
  <si>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</si>
  <si>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</si>
  <si>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</si>
  <si>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</si>
  <si>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</si>
  <si>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</si>
  <si>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</si>
  <si>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</si>
  <si>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</si>
  <si>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</si>
  <si>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</si>
  <si>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</si>
  <si>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</si>
  <si>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</si>
  <si>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</si>
  <si>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</si>
  <si>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</si>
  <si>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</si>
  <si>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</si>
  <si>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</si>
  <si>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</si>
  <si>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</si>
  <si>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</si>
  <si>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</si>
  <si>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</si>
  <si>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</si>
  <si>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</si>
  <si>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</si>
  <si>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</si>
  <si>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</si>
  <si>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</si>
  <si>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</si>
  <si>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</si>
  <si>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</si>
  <si>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</si>
  <si>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</si>
  <si>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</si>
  <si>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</si>
  <si>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</si>
  <si>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</si>
  <si>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</si>
  <si>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</si>
  <si>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</si>
  <si>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</si>
  <si>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</si>
  <si>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</si>
  <si>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</si>
  <si>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</si>
  <si>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</si>
  <si>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</si>
  <si>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</si>
  <si>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</si>
  <si>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</si>
  <si>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</si>
  <si>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</si>
  <si>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</si>
  <si>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</si>
  <si>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</si>
  <si>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</si>
  <si>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</si>
  <si>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</si>
  <si>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</si>
  <si>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</si>
  <si>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</si>
  <si>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</si>
  <si>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</si>
  <si>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</si>
  <si>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</si>
  <si>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</si>
  <si>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</si>
  <si>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</si>
  <si>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</si>
  <si>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</si>
  <si>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</si>
  <si>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</si>
  <si>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</si>
  <si>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</si>
  <si>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</si>
  <si>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</si>
  <si>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</si>
  <si>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</si>
  <si>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</si>
  <si>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</si>
  <si>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</si>
  <si>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</si>
  <si>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</si>
  <si>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</si>
  <si>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</si>
  <si>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</si>
  <si>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</si>
  <si>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</si>
  <si>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</si>
  <si>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</si>
  <si>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</si>
  <si>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</si>
  <si>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</si>
  <si>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</si>
  <si>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</si>
  <si>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</si>
  <si>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</si>
  <si>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</si>
  <si>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</si>
  <si>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</si>
  <si>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</si>
  <si>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</si>
  <si>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</si>
  <si>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</si>
  <si>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</si>
  <si>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</si>
  <si>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</si>
  <si>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</si>
  <si>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</si>
  <si>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</si>
  <si>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</si>
  <si>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</si>
  <si>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</si>
  <si>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</si>
  <si>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</si>
  <si>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</si>
  <si>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</si>
  <si>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</si>
  <si>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</si>
  <si>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</si>
  <si>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</si>
  <si>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</si>
  <si>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</si>
  <si>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</si>
  <si>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</si>
  <si>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</si>
  <si>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</si>
  <si>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</si>
  <si>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</si>
  <si>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</si>
  <si>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</si>
  <si>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</si>
  <si>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</si>
  <si>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</si>
  <si>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</si>
  <si>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</si>
  <si>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</si>
  <si>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</si>
  <si>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</si>
  <si>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</si>
  <si>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</si>
  <si>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</si>
  <si>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</si>
  <si>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</si>
  <si>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</si>
  <si>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</si>
  <si>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</si>
  <si>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</si>
  <si>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</si>
  <si>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</si>
  <si>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</si>
  <si>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</si>
  <si>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</si>
  <si>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</si>
  <si>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</si>
  <si>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</si>
  <si>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</si>
  <si>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</si>
  <si>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</si>
  <si>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</si>
  <si>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</si>
  <si>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</si>
  <si>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</si>
  <si>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</si>
  <si>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</si>
  <si>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</si>
  <si>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</si>
  <si>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</si>
  <si>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</si>
  <si>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</si>
  <si>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</si>
  <si>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</si>
  <si>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</si>
  <si>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</si>
  <si>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</si>
  <si>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</si>
  <si>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</si>
  <si>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</si>
  <si>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</si>
  <si>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</si>
  <si>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</si>
  <si>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</si>
  <si>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</si>
  <si>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</si>
  <si>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</si>
  <si>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</si>
  <si>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</si>
  <si>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</si>
  <si>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</si>
  <si>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</si>
  <si>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</si>
  <si>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</si>
  <si>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</si>
  <si>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</si>
  <si>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</si>
  <si>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</si>
  <si>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</si>
  <si>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</si>
  <si>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</si>
  <si>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</si>
  <si>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</si>
  <si>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</si>
  <si>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</si>
  <si>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</si>
  <si>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</si>
  <si>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</si>
  <si>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</si>
  <si>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</si>
  <si>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</si>
  <si>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</si>
  <si>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</si>
  <si>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</si>
  <si>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</si>
  <si>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</si>
  <si>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</si>
  <si>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</si>
  <si>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</si>
  <si>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</si>
  <si>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</si>
  <si>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</si>
  <si>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</si>
  <si>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</si>
  <si>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</si>
  <si>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</si>
  <si>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</si>
  <si>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</si>
  <si>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</si>
  <si>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</si>
  <si>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</si>
  <si>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</si>
  <si>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</si>
  <si>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</si>
  <si>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</si>
  <si>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</si>
  <si>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</si>
  <si>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</si>
  <si>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</si>
  <si>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</si>
  <si>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</si>
  <si>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</si>
  <si>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</si>
  <si>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</si>
  <si>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</si>
  <si>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</si>
  <si>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</si>
  <si>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</si>
  <si>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</si>
  <si>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</si>
  <si>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</si>
  <si>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</si>
  <si>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</si>
  <si>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</si>
  <si>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</si>
  <si>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</si>
  <si>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</si>
  <si>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</si>
  <si>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</si>
  <si>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</si>
  <si>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</si>
  <si>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</si>
  <si>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</si>
  <si>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</si>
  <si>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</si>
  <si>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</si>
  <si>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</si>
  <si>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</si>
  <si>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</si>
  <si>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</si>
  <si>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</si>
  <si>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</si>
  <si>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</si>
  <si>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</si>
  <si>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</si>
  <si>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</si>
  <si>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</si>
  <si>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</si>
  <si>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</si>
  <si>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</si>
  <si>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</si>
  <si>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</si>
  <si>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</si>
  <si>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</si>
  <si>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</si>
  <si>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</si>
  <si>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</si>
  <si>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</si>
  <si>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</si>
  <si>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</si>
  <si>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</si>
  <si>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</si>
  <si>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</si>
  <si>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</si>
  <si>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</si>
  <si>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</si>
  <si>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</si>
  <si>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</si>
  <si>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</si>
  <si>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</si>
  <si>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</si>
  <si>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</si>
  <si>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</si>
  <si>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</si>
  <si>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</si>
  <si>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</si>
  <si>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</si>
  <si>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</si>
  <si>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</si>
  <si>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</si>
  <si>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</si>
  <si>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</si>
  <si>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</si>
  <si>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</si>
  <si>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</si>
  <si>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</si>
  <si>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</si>
  <si>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</si>
  <si>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</si>
  <si>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</si>
  <si>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</si>
  <si>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</si>
  <si>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</si>
  <si>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</si>
  <si>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</si>
  <si>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</si>
  <si>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</si>
  <si>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</si>
  <si>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</si>
  <si>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</si>
  <si>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</si>
  <si>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</si>
  <si>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</si>
  <si>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</si>
  <si>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</si>
  <si>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</si>
  <si>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</si>
  <si>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</si>
  <si>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</si>
  <si>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</si>
  <si>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</si>
  <si>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</si>
  <si>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</si>
  <si>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</si>
  <si>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</si>
  <si>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</si>
  <si>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</si>
  <si>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</si>
  <si>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</si>
  <si>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</si>
  <si>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</si>
  <si>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</si>
  <si>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</si>
  <si>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</si>
  <si>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</si>
  <si>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</si>
  <si>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</si>
  <si>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</si>
  <si>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</si>
  <si>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</si>
  <si>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</si>
  <si>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</si>
  <si>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</si>
  <si>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</si>
  <si>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</si>
  <si>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</si>
  <si>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</si>
  <si>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</si>
  <si>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</si>
  <si>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</si>
  <si>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</si>
  <si>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</si>
  <si>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</si>
  <si>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</si>
  <si>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</si>
  <si>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</si>
  <si>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</si>
  <si>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</si>
  <si>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</si>
  <si>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</si>
  <si>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</si>
  <si>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</si>
  <si>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</si>
  <si>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</si>
  <si>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</si>
  <si>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</si>
  <si>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</si>
  <si>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</si>
  <si>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</si>
  <si>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</si>
  <si>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</si>
  <si>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</si>
  <si>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</si>
  <si>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</si>
  <si>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</si>
  <si>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</si>
  <si>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</si>
  <si>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</si>
  <si>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</si>
  <si>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</si>
  <si>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</si>
  <si>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</si>
  <si>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</si>
  <si>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</si>
  <si>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</si>
  <si>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</si>
  <si>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</si>
  <si>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</si>
  <si>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</si>
  <si>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</si>
  <si>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</si>
  <si>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</si>
  <si>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</si>
  <si>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</si>
  <si>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</si>
  <si>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</si>
  <si>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</si>
  <si>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</si>
  <si>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</si>
  <si>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</si>
  <si>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</si>
  <si>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</si>
  <si>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</si>
  <si>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</si>
  <si>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</si>
  <si>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</si>
  <si>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</si>
  <si>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</si>
  <si>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</si>
  <si>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</si>
  <si>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</si>
  <si>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</si>
  <si>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</si>
  <si>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</si>
  <si>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</si>
  <si>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</si>
  <si>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</si>
  <si>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</si>
  <si>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</si>
  <si>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</si>
  <si>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</si>
  <si>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</si>
  <si>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</si>
  <si>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</si>
  <si>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</si>
  <si>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</si>
  <si>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</si>
  <si>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</si>
  <si>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</si>
  <si>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</si>
  <si>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</si>
  <si>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</si>
  <si>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</si>
  <si>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</si>
  <si>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</si>
  <si>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</si>
  <si>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</si>
  <si>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</si>
  <si>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</si>
  <si>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</si>
  <si>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</si>
  <si>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</si>
  <si>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</si>
  <si>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</si>
  <si>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</si>
  <si>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</si>
  <si>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</si>
  <si>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</si>
  <si>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</si>
  <si>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</si>
  <si>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</si>
  <si>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</si>
  <si>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</si>
  <si>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</si>
  <si>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</si>
  <si>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</si>
  <si>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</si>
  <si>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</si>
  <si>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</si>
  <si>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</si>
  <si>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</si>
  <si>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</si>
  <si>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</si>
  <si>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</si>
  <si>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</si>
  <si>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</si>
  <si>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</si>
  <si>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</si>
  <si>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</si>
  <si>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</si>
  <si>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</si>
  <si>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</si>
  <si>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</si>
  <si>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</si>
  <si>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</si>
  <si>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</si>
  <si>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</si>
  <si>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</si>
  <si>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</si>
  <si>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</si>
  <si>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</si>
  <si>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</si>
  <si>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</si>
  <si>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</si>
  <si>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</si>
  <si>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</si>
  <si>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</si>
  <si>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</si>
  <si>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</si>
  <si>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</si>
  <si>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</si>
  <si>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</si>
  <si>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</si>
  <si>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</si>
  <si>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</si>
  <si>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</si>
  <si>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</si>
  <si>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</si>
  <si>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</si>
  <si>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</si>
  <si>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</si>
  <si>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</si>
  <si>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</si>
  <si>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</si>
  <si>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</si>
  <si>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</si>
  <si>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</si>
  <si>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</si>
  <si>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</si>
  <si>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</si>
  <si>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</si>
  <si>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</si>
  <si>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</si>
  <si>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</si>
  <si>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</si>
  <si>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</si>
  <si>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</si>
  <si>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</si>
  <si>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</si>
  <si>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</si>
  <si>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</si>
  <si>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</si>
  <si>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</si>
  <si>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</si>
  <si>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</si>
  <si>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</si>
  <si>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</si>
  <si>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</si>
  <si>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</si>
  <si>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</si>
  <si>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</si>
  <si>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</si>
  <si>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</si>
  <si>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</si>
  <si>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</si>
  <si>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</si>
  <si>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</si>
  <si>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</si>
  <si>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</si>
  <si>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</si>
  <si>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</si>
  <si>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</si>
  <si>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</si>
  <si>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</si>
  <si>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</si>
  <si>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</si>
  <si>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</si>
  <si>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</si>
  <si>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</si>
  <si>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</si>
  <si>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</si>
  <si>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</si>
  <si>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</si>
  <si>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</si>
  <si>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</si>
  <si>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</si>
  <si>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</si>
  <si>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</si>
  <si>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</si>
  <si>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</si>
  <si>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</si>
  <si>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</si>
  <si>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</si>
  <si>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</si>
  <si>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</si>
  <si>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</si>
  <si>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</si>
  <si>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</si>
  <si>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</si>
  <si>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</si>
  <si>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</si>
  <si>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</si>
  <si>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</si>
  <si>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</si>
  <si>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</si>
  <si>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</si>
  <si>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</si>
  <si>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</si>
  <si>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</si>
  <si>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</si>
  <si>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</si>
  <si>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</si>
  <si>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</si>
  <si>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</si>
  <si>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</si>
  <si>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</si>
  <si>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</si>
  <si>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</si>
  <si>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</si>
  <si>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</si>
  <si>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</si>
  <si>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</si>
  <si>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</si>
  <si>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</si>
  <si>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</si>
  <si>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</si>
  <si>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</si>
  <si>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</si>
  <si>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</si>
  <si>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</si>
  <si>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</si>
  <si>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</si>
  <si>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</si>
  <si>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</si>
  <si>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</si>
  <si>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</si>
  <si>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</si>
  <si>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</si>
  <si>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</si>
  <si>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</si>
  <si>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</si>
  <si>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</si>
  <si>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</si>
  <si>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</si>
  <si>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</si>
  <si>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</si>
  <si>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</si>
  <si>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</si>
  <si>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</si>
  <si>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</si>
  <si>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</si>
  <si>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</si>
  <si>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</si>
  <si>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</si>
  <si>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</si>
  <si>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</si>
  <si>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</si>
  <si>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</si>
  <si>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</si>
  <si>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</si>
  <si>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</si>
  <si>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</si>
  <si>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</si>
  <si>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</si>
  <si>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</si>
  <si>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</si>
  <si>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</si>
  <si>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</si>
  <si>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</si>
  <si>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</si>
  <si>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</si>
  <si>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</si>
  <si>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</si>
  <si>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</si>
  <si>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</si>
  <si>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</si>
  <si>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</si>
  <si>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</si>
  <si>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</si>
  <si>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</si>
  <si>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</si>
  <si>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</si>
  <si>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</si>
  <si>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</si>
  <si>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</si>
  <si>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</si>
  <si>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</si>
  <si>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</si>
  <si>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</si>
  <si>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</si>
  <si>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</si>
  <si>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</si>
  <si>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</si>
  <si>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</si>
  <si>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</si>
  <si>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</si>
  <si>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</si>
  <si>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</si>
  <si>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</si>
  <si>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</si>
  <si>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</si>
  <si>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</si>
  <si>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</si>
  <si>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</si>
  <si>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</si>
  <si>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</si>
  <si>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</si>
  <si>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</si>
  <si>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</si>
  <si>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</si>
  <si>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</si>
  <si>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</si>
  <si>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</si>
  <si>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</si>
  <si>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</si>
  <si>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</si>
  <si>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</si>
  <si>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</si>
  <si>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</si>
  <si>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</si>
  <si>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</si>
  <si>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</si>
  <si>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</si>
  <si>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</si>
  <si>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</si>
  <si>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</si>
  <si>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</si>
  <si>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</si>
  <si>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</si>
  <si>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</si>
  <si>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</si>
  <si>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</si>
  <si>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</si>
  <si>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</si>
  <si>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</si>
  <si>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</si>
  <si>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</si>
  <si>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</si>
  <si>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</si>
  <si>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</si>
  <si>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</si>
  <si>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</si>
  <si>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</si>
  <si>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</si>
  <si>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</si>
  <si>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</si>
  <si>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</si>
  <si>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</si>
  <si>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</si>
  <si>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</si>
  <si>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</si>
  <si>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</si>
  <si>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</si>
  <si>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</si>
  <si>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</si>
  <si>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</si>
  <si>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</si>
  <si>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</si>
  <si>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</si>
  <si>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</si>
  <si>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</si>
  <si>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</si>
  <si>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</si>
  <si>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</si>
  <si>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</si>
  <si>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</si>
  <si>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</si>
  <si>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</si>
  <si>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</si>
  <si>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</si>
  <si>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</si>
  <si>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</si>
  <si>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</si>
  <si>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</si>
  <si>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</si>
  <si>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</si>
  <si>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</si>
  <si>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</si>
  <si>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</si>
  <si>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</si>
  <si>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</si>
  <si>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</si>
  <si>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</si>
  <si>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</si>
  <si>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</si>
  <si>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</si>
  <si>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</si>
  <si>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</si>
  <si>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</si>
  <si>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</si>
  <si>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</si>
  <si>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</si>
  <si>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</si>
  <si>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</si>
  <si>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</si>
  <si>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</si>
  <si>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</si>
  <si>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</si>
  <si>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</si>
  <si>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</si>
  <si>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</si>
  <si>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</si>
  <si>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</si>
  <si>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</si>
  <si>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</si>
  <si>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</si>
  <si>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</si>
  <si>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</si>
  <si>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</si>
  <si>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</si>
  <si>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</si>
  <si>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</si>
  <si>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</si>
  <si>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</si>
  <si>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</si>
  <si>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</si>
  <si>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</si>
  <si>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</si>
  <si>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</si>
  <si>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</si>
  <si>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</si>
  <si>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</si>
  <si>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</si>
  <si>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</si>
  <si>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</si>
  <si>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</si>
  <si>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</si>
  <si>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</si>
  <si>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</si>
  <si>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</si>
  <si>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</si>
  <si>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</si>
  <si>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</si>
  <si>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</si>
  <si>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</si>
  <si>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</si>
  <si>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</si>
  <si>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</si>
  <si>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</si>
  <si>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</si>
  <si>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</si>
  <si>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</si>
  <si>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</si>
  <si>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</si>
  <si>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</si>
  <si>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</si>
  <si>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</si>
  <si>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</si>
  <si>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</si>
  <si>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</si>
  <si>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</si>
  <si>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</si>
  <si>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</si>
  <si>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</si>
  <si>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</si>
  <si>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</si>
  <si>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</si>
  <si>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</si>
  <si>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</si>
  <si>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</si>
  <si>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</si>
  <si>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</si>
  <si>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</si>
  <si>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</si>
  <si>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</si>
  <si>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</si>
  <si>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</si>
  <si>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</si>
  <si>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</si>
  <si>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</si>
  <si>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</si>
  <si>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</si>
  <si>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</si>
  <si>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</si>
  <si>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</si>
  <si>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</si>
  <si>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</si>
  <si>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</si>
  <si>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</si>
  <si>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</si>
  <si>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</si>
  <si>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</si>
  <si>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</si>
  <si>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</si>
  <si>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</si>
  <si>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</si>
  <si>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</si>
  <si>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</si>
  <si>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</si>
  <si>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</si>
  <si>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</si>
  <si>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</si>
  <si>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</si>
  <si>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</si>
  <si>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</si>
  <si>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</si>
  <si>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</si>
  <si>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</si>
  <si>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</si>
  <si>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</si>
  <si>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</si>
  <si>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</si>
  <si>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</si>
  <si>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</si>
  <si>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</si>
  <si>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</si>
  <si>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</si>
  <si>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</si>
  <si>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</si>
  <si>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</si>
  <si>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</si>
  <si>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</si>
  <si>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</si>
  <si>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</si>
  <si>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</si>
  <si>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</si>
  <si>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</si>
  <si>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</si>
  <si>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</si>
  <si>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</si>
  <si>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</si>
  <si>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</si>
  <si>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</si>
  <si>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</si>
  <si>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</si>
  <si>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</si>
  <si>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</si>
  <si>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</si>
  <si>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</si>
  <si>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</si>
  <si>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</si>
  <si>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</si>
  <si>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</si>
  <si>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</si>
  <si>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</si>
  <si>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</si>
  <si>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</si>
  <si>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</si>
  <si>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</si>
  <si>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</si>
  <si>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</si>
  <si>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</si>
  <si>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</si>
  <si>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</si>
  <si>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</si>
  <si>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</si>
  <si>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</si>
  <si>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</si>
  <si>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</si>
  <si>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</si>
  <si>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</si>
  <si>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</si>
  <si>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</si>
  <si>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</si>
  <si>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</si>
  <si>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</si>
  <si>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</si>
  <si>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</si>
  <si>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</si>
  <si>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</si>
  <si>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</si>
  <si>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</si>
  <si>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</si>
  <si>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</si>
  <si>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</si>
  <si>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</si>
  <si>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</si>
  <si>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</si>
  <si>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</si>
  <si>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</si>
  <si>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</si>
  <si>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</si>
  <si>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</si>
  <si>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</si>
  <si>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</si>
  <si>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</si>
  <si>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</si>
  <si>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</si>
  <si>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</si>
  <si>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</si>
  <si>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</si>
  <si>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</si>
  <si>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</si>
  <si>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</si>
  <si>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</si>
  <si>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</si>
  <si>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</si>
  <si>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</si>
  <si>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</si>
  <si>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</si>
  <si>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</si>
  <si>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</si>
  <si>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</si>
  <si>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</si>
  <si>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</si>
  <si>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</si>
  <si>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</si>
  <si>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</si>
  <si>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</si>
  <si>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</si>
  <si>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</si>
  <si>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</si>
  <si>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</si>
  <si>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</si>
  <si>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</si>
  <si>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</si>
  <si>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</si>
  <si>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</si>
  <si>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</si>
  <si>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</si>
  <si>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</si>
  <si>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</si>
  <si>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</si>
  <si>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</si>
  <si>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</si>
  <si>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</si>
  <si>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</si>
  <si>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</si>
  <si>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</si>
  <si>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</si>
  <si>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</si>
  <si>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</si>
  <si>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</si>
  <si>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</si>
  <si>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</si>
  <si>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</si>
  <si>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</si>
  <si>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</si>
  <si>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</si>
  <si>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</si>
  <si>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</si>
  <si>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</si>
  <si>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</si>
  <si>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</si>
  <si>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</si>
  <si>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</si>
  <si>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</si>
  <si>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</si>
  <si>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</si>
  <si>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</si>
  <si>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</si>
  <si>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</si>
  <si>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</si>
  <si>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</si>
  <si>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</si>
  <si>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</si>
  <si>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</si>
  <si>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</si>
  <si>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</si>
  <si>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</si>
  <si>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</si>
  <si>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</si>
  <si>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</si>
  <si>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</si>
  <si>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</si>
  <si>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</si>
  <si>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</si>
  <si>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</si>
  <si>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</si>
  <si>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</si>
  <si>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</si>
  <si>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</si>
  <si>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</si>
  <si>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</si>
  <si>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</si>
  <si>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</si>
  <si>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</si>
  <si>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</si>
  <si>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</si>
  <si>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</si>
  <si>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</si>
  <si>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</si>
  <si>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</si>
  <si>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</si>
  <si>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</si>
  <si>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</si>
  <si>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</si>
  <si>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</si>
  <si>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</si>
  <si>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</si>
  <si>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</si>
  <si>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</si>
  <si>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</si>
  <si>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</si>
  <si>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</si>
  <si>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</si>
  <si>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</si>
  <si>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</si>
  <si>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</si>
  <si>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</si>
  <si>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</si>
  <si>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</si>
  <si>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</si>
  <si>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</si>
  <si>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</si>
  <si>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</si>
  <si>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</si>
  <si>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</si>
  <si>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</si>
  <si>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</si>
  <si>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</si>
  <si>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</si>
  <si>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</si>
  <si>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</si>
  <si>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</si>
  <si>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</si>
  <si>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</si>
  <si>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</si>
  <si>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</si>
  <si>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</si>
  <si>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</si>
  <si>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</si>
  <si>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</si>
  <si>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</si>
  <si>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</si>
  <si>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</si>
  <si>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</si>
  <si>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</si>
  <si>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</si>
  <si>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</si>
  <si>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</si>
  <si>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</si>
  <si>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</si>
  <si>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</si>
  <si>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</si>
  <si>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</si>
  <si>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</si>
  <si>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</si>
  <si>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</si>
  <si>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</si>
  <si>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</si>
  <si>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</si>
  <si>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</si>
  <si>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</si>
  <si>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</si>
  <si>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</si>
  <si>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</si>
  <si>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</si>
  <si>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</si>
  <si>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</si>
  <si>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</si>
  <si>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</si>
  <si>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</si>
  <si>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</si>
  <si>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</si>
  <si>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</si>
  <si>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</si>
  <si>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</si>
  <si>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</si>
  <si>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</si>
  <si>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</si>
  <si>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</si>
  <si>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</si>
  <si>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</si>
  <si>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</si>
  <si>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</si>
  <si>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</si>
  <si>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</si>
  <si>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</si>
  <si>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</si>
  <si>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</si>
  <si>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</si>
  <si>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</si>
  <si>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</si>
  <si>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</si>
  <si>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</si>
  <si>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</si>
  <si>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</si>
  <si>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</si>
  <si>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</si>
  <si>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</si>
  <si>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</si>
  <si>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</si>
  <si>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</si>
  <si>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</si>
  <si>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</si>
  <si>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</si>
  <si>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</si>
  <si>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</si>
  <si>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</si>
  <si>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</si>
  <si>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</si>
  <si>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</si>
  <si>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</si>
  <si>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</si>
  <si>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</si>
  <si>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</si>
  <si>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</si>
  <si>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</si>
  <si>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</si>
  <si>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</si>
  <si>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</si>
  <si>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</si>
  <si>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</si>
  <si>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</si>
  <si>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</si>
  <si>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</si>
  <si>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</si>
  <si>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</si>
  <si>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</si>
  <si>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</si>
  <si>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</si>
  <si>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</si>
  <si>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</si>
  <si>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</si>
  <si>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</si>
  <si>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</si>
  <si>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</si>
  <si>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</si>
  <si>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</si>
  <si>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</si>
  <si>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</si>
  <si>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</si>
  <si>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</si>
  <si>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</si>
  <si>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</si>
  <si>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</si>
  <si>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</si>
  <si>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</si>
  <si>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</si>
  <si>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</si>
  <si>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</si>
  <si>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</si>
  <si>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</si>
  <si>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</si>
  <si>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</si>
  <si>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</si>
  <si>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</si>
  <si>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</si>
  <si>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</si>
  <si>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</si>
  <si>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</si>
  <si>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</si>
  <si>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</si>
  <si>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</si>
  <si>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</si>
  <si>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</si>
  <si>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</si>
  <si>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</si>
  <si>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</si>
  <si>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</si>
  <si>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</si>
  <si>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</si>
  <si>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</si>
  <si>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</si>
  <si>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</si>
  <si>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</si>
  <si>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</si>
  <si>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</si>
  <si>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</si>
  <si>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</si>
  <si>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</si>
  <si>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</si>
  <si>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</si>
  <si>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</si>
  <si>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</si>
  <si>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</si>
  <si>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</si>
  <si>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</si>
  <si>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</si>
  <si>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</si>
  <si>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</si>
  <si>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</si>
  <si>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</si>
  <si>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</si>
  <si>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</si>
  <si>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</si>
  <si>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</si>
  <si>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</si>
  <si>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</si>
  <si>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</si>
  <si>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</si>
  <si>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</si>
  <si>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</si>
  <si>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</si>
  <si>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</si>
  <si>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</si>
  <si>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</si>
  <si>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</si>
  <si>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</si>
  <si>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</si>
  <si>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</si>
  <si>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</si>
  <si>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</si>
  <si>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</si>
  <si>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</si>
  <si>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</si>
  <si>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</si>
  <si>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</si>
  <si>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</si>
  <si>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</si>
  <si>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</si>
  <si>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</si>
  <si>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</si>
  <si>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</si>
  <si>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</si>
  <si>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</si>
  <si>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</si>
  <si>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</si>
  <si>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</si>
  <si>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</si>
  <si>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</si>
  <si>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</si>
  <si>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</si>
  <si>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</si>
  <si>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</si>
  <si>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</si>
  <si>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</si>
  <si>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</si>
  <si>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</si>
  <si>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</si>
  <si>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</si>
  <si>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</si>
  <si>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</si>
  <si>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</si>
  <si>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</si>
  <si>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</si>
  <si>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</si>
  <si>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</si>
  <si>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</si>
  <si>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</si>
  <si>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</si>
  <si>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</si>
  <si>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</si>
  <si>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</si>
  <si>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</si>
  <si>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</si>
  <si>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</si>
  <si>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</si>
  <si>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</si>
  <si>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</si>
  <si>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</si>
  <si>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</si>
  <si>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</si>
  <si>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</si>
  <si>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</si>
  <si>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</si>
  <si>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</si>
  <si>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</si>
  <si>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</si>
  <si>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</si>
  <si>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</si>
  <si>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</si>
  <si>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</si>
  <si>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</si>
  <si>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</si>
  <si>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</si>
  <si>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</si>
  <si>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</si>
  <si>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</si>
  <si>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</si>
  <si>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</si>
  <si>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</si>
  <si>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</si>
  <si>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</si>
  <si>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</si>
  <si>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</si>
  <si>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</si>
  <si>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</si>
  <si>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</si>
  <si>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</si>
  <si>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</si>
  <si>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</si>
  <si>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</si>
  <si>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</si>
  <si>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</si>
  <si>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</si>
  <si>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</si>
  <si>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</si>
  <si>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</si>
  <si>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</si>
  <si>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</si>
  <si>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</si>
  <si>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</si>
  <si>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</si>
  <si>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</si>
  <si>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</si>
  <si>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</si>
  <si>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</si>
  <si>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</si>
  <si>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</si>
  <si>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</si>
  <si>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</si>
  <si>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</si>
  <si>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</si>
  <si>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</si>
  <si>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</si>
  <si>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</si>
  <si>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</si>
  <si>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</si>
  <si>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</si>
  <si>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</si>
  <si>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</si>
  <si>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</si>
  <si>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</si>
  <si>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</si>
  <si>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</si>
  <si>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</si>
  <si>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</si>
  <si>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</si>
  <si>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</si>
  <si>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</si>
  <si>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</si>
  <si>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</si>
  <si>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</si>
  <si>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</si>
  <si>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</si>
  <si>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</si>
  <si>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</si>
  <si>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</si>
  <si>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</si>
  <si>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</si>
  <si>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</si>
  <si>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</si>
  <si>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</si>
  <si>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</si>
  <si>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</si>
  <si>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</si>
  <si>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</si>
  <si>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</si>
  <si>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</si>
  <si>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</si>
  <si>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</si>
  <si>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</si>
  <si>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</si>
  <si>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</si>
  <si>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</si>
  <si>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</si>
  <si>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</si>
  <si>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</si>
  <si>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</si>
  <si>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</si>
  <si>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</si>
  <si>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</si>
  <si>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</si>
  <si>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</si>
  <si>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</si>
  <si>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</si>
  <si>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</si>
  <si>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</si>
  <si>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</si>
  <si>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</si>
  <si>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</si>
  <si>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</si>
  <si>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</si>
  <si>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</si>
  <si>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</si>
  <si>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</si>
  <si>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</si>
  <si>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</si>
  <si>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</si>
  <si>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</si>
  <si>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</si>
  <si>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</si>
  <si>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</si>
  <si>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</si>
  <si>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</si>
  <si>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</si>
  <si>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</si>
  <si>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</si>
  <si>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</si>
  <si>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</si>
  <si>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</si>
  <si>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</si>
  <si>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</si>
  <si>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</si>
  <si>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</si>
  <si>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</si>
  <si>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</si>
  <si>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</si>
  <si>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</si>
  <si>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</si>
  <si>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</si>
  <si>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</si>
  <si>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</si>
  <si>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</si>
  <si>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</si>
  <si>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</si>
  <si>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</si>
  <si>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</si>
  <si>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</si>
  <si>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</si>
  <si>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</si>
  <si>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</si>
  <si>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</si>
  <si>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</si>
  <si>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</si>
  <si>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</si>
  <si>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</si>
  <si>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</si>
  <si>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</si>
  <si>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</si>
  <si>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</si>
  <si>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</si>
  <si>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</si>
  <si>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</si>
  <si>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</si>
  <si>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</si>
  <si>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</si>
  <si>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</si>
  <si>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</si>
  <si>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</si>
  <si>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</si>
  <si>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</si>
  <si>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</si>
  <si>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</si>
  <si>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</si>
  <si>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</si>
  <si>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</si>
  <si>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</si>
  <si>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</si>
  <si>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</si>
  <si>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</si>
  <si>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</si>
  <si>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</si>
  <si>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</si>
  <si>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</si>
  <si>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</si>
  <si>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</si>
  <si>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</si>
  <si>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</si>
  <si>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</si>
  <si>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</si>
  <si>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</si>
  <si>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</si>
  <si>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</si>
  <si>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</si>
  <si>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</si>
  <si>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</si>
  <si>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</si>
  <si>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</si>
  <si>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</si>
  <si>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</si>
  <si>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</si>
  <si>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</si>
  <si>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</si>
  <si>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</si>
  <si>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</si>
  <si>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</si>
  <si>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</si>
  <si>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</si>
  <si>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</si>
  <si>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</si>
  <si>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</si>
  <si>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</si>
  <si>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</si>
  <si>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</si>
  <si>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</si>
  <si>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</si>
  <si>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</si>
  <si>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</si>
  <si>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</si>
  <si>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</si>
  <si>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</si>
  <si>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</si>
  <si>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</si>
  <si>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</si>
  <si>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</si>
  <si>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</si>
  <si>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</si>
  <si>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</si>
  <si>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</si>
  <si>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</si>
  <si>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</si>
  <si>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</si>
  <si>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</si>
  <si>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</si>
  <si>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</si>
  <si>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</si>
  <si>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</si>
  <si>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</si>
  <si>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</si>
  <si>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</si>
  <si>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</si>
  <si>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</si>
  <si>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</si>
  <si>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</si>
  <si>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</si>
  <si>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</si>
  <si>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</si>
  <si>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</si>
  <si>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</si>
  <si>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</si>
  <si>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</si>
  <si>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</si>
  <si>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</si>
  <si>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</si>
  <si>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</si>
  <si>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</si>
  <si>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</si>
  <si>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</si>
  <si>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</si>
  <si>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</si>
  <si>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</si>
  <si>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</si>
  <si>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</si>
  <si>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</si>
  <si>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</si>
  <si>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</si>
  <si>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</si>
  <si>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</si>
  <si>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</si>
  <si>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</si>
  <si>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</si>
  <si>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</si>
  <si>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</si>
  <si>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</si>
  <si>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</si>
  <si>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</si>
  <si>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</si>
  <si>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</si>
  <si>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</si>
  <si>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</si>
  <si>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</si>
  <si>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</si>
  <si>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</si>
  <si>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</si>
  <si>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</si>
  <si>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</si>
  <si>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</si>
  <si>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</si>
  <si>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</si>
  <si>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</si>
  <si>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</si>
  <si>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</si>
  <si>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</si>
  <si>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</si>
  <si>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</si>
  <si>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</si>
  <si>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</si>
  <si>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</si>
  <si>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</si>
  <si>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</si>
  <si>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</si>
  <si>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</si>
  <si>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</si>
  <si>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</si>
  <si>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</si>
  <si>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</si>
  <si>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</si>
  <si>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</si>
  <si>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</si>
  <si>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</si>
  <si>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</si>
  <si>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</si>
  <si>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</si>
  <si>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</si>
  <si>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</si>
  <si>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</si>
  <si>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</si>
  <si>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</si>
  <si>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</si>
  <si>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</si>
  <si>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</si>
  <si>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</si>
  <si>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</si>
  <si>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</si>
  <si>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</si>
  <si>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</si>
  <si>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</si>
  <si>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</si>
  <si>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</si>
  <si>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</si>
  <si>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</si>
  <si>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</si>
  <si>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</si>
  <si>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</si>
  <si>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</si>
  <si>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</si>
  <si>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</si>
  <si>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</si>
  <si>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</si>
  <si>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</si>
  <si>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</si>
  <si>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</si>
  <si>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</si>
  <si>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</si>
  <si>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</si>
  <si>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</si>
  <si>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</si>
  <si>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</si>
  <si>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</si>
  <si>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</si>
  <si>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</si>
  <si>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</si>
  <si>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</si>
  <si>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</si>
  <si>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</si>
  <si>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</si>
  <si>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</si>
  <si>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</si>
  <si>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</si>
  <si>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</si>
  <si>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</si>
  <si>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</si>
  <si>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</si>
  <si>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</si>
  <si>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</si>
  <si>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</si>
  <si>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</si>
  <si>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</si>
  <si>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</si>
  <si>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</si>
  <si>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</si>
  <si>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</si>
  <si>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</si>
  <si>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</si>
  <si>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</si>
  <si>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</si>
  <si>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</si>
  <si>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</si>
  <si>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</si>
  <si>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</si>
  <si>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</si>
  <si>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</si>
  <si>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</si>
  <si>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</si>
  <si>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</si>
  <si>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</si>
  <si>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</si>
  <si>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</si>
  <si>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</si>
  <si>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</si>
  <si>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</si>
  <si>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</si>
  <si>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</si>
  <si>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</si>
  <si>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</si>
  <si>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</si>
  <si>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</si>
  <si>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</si>
  <si>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</si>
  <si>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</si>
  <si>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</si>
  <si>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</si>
  <si>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</si>
  <si>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</si>
  <si>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</si>
  <si>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</si>
  <si>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</si>
  <si>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</si>
  <si>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</si>
  <si>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</si>
  <si>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</si>
  <si>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</si>
  <si>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</si>
  <si>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</si>
  <si>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</si>
  <si>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</si>
  <si>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</si>
  <si>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</si>
  <si>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</si>
  <si>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</si>
  <si>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</si>
  <si>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</si>
  <si>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</si>
  <si>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</si>
  <si>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</si>
  <si>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</si>
  <si>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</si>
  <si>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</si>
  <si>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</si>
  <si>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</si>
  <si>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</si>
  <si>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</si>
  <si>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</si>
  <si>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</si>
  <si>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</si>
  <si>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</si>
  <si>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</si>
  <si>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</si>
  <si>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</si>
  <si>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</si>
  <si>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</si>
  <si>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</si>
  <si>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</si>
  <si>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</si>
  <si>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</si>
  <si>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</si>
  <si>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</si>
  <si>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</si>
  <si>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</si>
  <si>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</si>
  <si>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</si>
  <si>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</si>
  <si>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</si>
  <si>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</si>
  <si>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</si>
  <si>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</si>
  <si>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</si>
  <si>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</si>
  <si>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</si>
  <si>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</si>
  <si>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</si>
  <si>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</si>
  <si>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</si>
  <si>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</si>
  <si>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</si>
  <si>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</si>
  <si>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</si>
  <si>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</si>
  <si>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</si>
  <si>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</si>
  <si>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</si>
  <si>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</si>
  <si>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</si>
  <si>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</si>
  <si>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</si>
  <si>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</si>
  <si>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</si>
  <si>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</si>
  <si>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</si>
  <si>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</si>
  <si>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</si>
  <si>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</si>
  <si>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</si>
  <si>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</si>
  <si>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</si>
  <si>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</si>
  <si>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</si>
  <si>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</si>
  <si>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</si>
  <si>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</si>
  <si>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</si>
  <si>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</si>
  <si>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</si>
  <si>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</si>
  <si>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</si>
  <si>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</si>
  <si>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</si>
  <si>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</si>
  <si>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</si>
  <si>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</si>
  <si>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</si>
  <si>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</si>
  <si>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</si>
  <si>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</si>
  <si>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</si>
  <si>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</si>
  <si>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</si>
  <si>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</si>
  <si>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</si>
  <si>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</si>
  <si>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</si>
  <si>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</si>
  <si>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</si>
  <si>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</si>
  <si>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</si>
  <si>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</si>
  <si>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</si>
  <si>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</si>
  <si>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</si>
  <si>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</si>
  <si>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</si>
  <si>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</si>
  <si>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</si>
  <si>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</si>
  <si>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</si>
  <si>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</si>
  <si>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</si>
  <si>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</si>
  <si>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</si>
  <si>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</si>
  <si>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</si>
  <si>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</si>
  <si>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</si>
  <si>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</si>
  <si>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</si>
  <si>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</si>
  <si>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</si>
  <si>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</si>
  <si>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</si>
  <si>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</si>
  <si>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</si>
  <si>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</si>
  <si>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</si>
  <si>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</si>
  <si>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</si>
  <si>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</si>
  <si>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</si>
  <si>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</si>
  <si>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</si>
  <si>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</si>
  <si>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</si>
  <si>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</si>
  <si>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</si>
  <si>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</si>
  <si>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</si>
  <si>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</si>
  <si>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</si>
  <si>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</si>
  <si>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</si>
  <si>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</si>
  <si>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</si>
  <si>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</si>
  <si>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</si>
  <si>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</si>
  <si>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</si>
  <si>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</si>
  <si>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</si>
  <si>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</si>
  <si>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</si>
  <si>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</si>
  <si>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</si>
  <si>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</si>
  <si>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</si>
  <si>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</si>
  <si>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</si>
  <si>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</si>
  <si>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</si>
  <si>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</si>
  <si>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</si>
  <si>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</si>
  <si>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</si>
  <si>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</si>
  <si>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</si>
  <si>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</si>
  <si>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</si>
  <si>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</si>
  <si>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</si>
  <si>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</si>
  <si>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</si>
  <si>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</si>
  <si>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</si>
  <si>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</si>
  <si>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</si>
  <si>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</si>
  <si>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</si>
  <si>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</si>
  <si>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</si>
  <si>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</si>
  <si>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</si>
  <si>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</si>
  <si>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</si>
  <si>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</si>
  <si>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</si>
  <si>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</si>
  <si>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</si>
  <si>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</si>
  <si>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</si>
  <si>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</si>
  <si>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</si>
  <si>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</si>
  <si>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</si>
  <si>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</si>
  <si>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</si>
  <si>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</si>
  <si>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</si>
  <si>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</si>
  <si>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</si>
  <si>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</si>
  <si>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</si>
  <si>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</si>
  <si>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</si>
  <si>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</si>
  <si>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</si>
  <si>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</si>
  <si>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</si>
  <si>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</si>
  <si>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</si>
  <si>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</si>
  <si>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</si>
  <si>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</si>
  <si>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</si>
  <si>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</si>
  <si>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</si>
  <si>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</si>
  <si>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</si>
  <si>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</si>
  <si>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</si>
  <si>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</si>
  <si>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</si>
  <si>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</si>
  <si>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</si>
  <si>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</si>
  <si>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</si>
  <si>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</si>
  <si>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</si>
  <si>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</si>
  <si>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</si>
  <si>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</si>
  <si>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</si>
  <si>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</si>
  <si>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</si>
  <si>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</si>
  <si>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</si>
  <si>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</si>
  <si>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</si>
  <si>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</si>
  <si>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</si>
  <si>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</si>
  <si>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</si>
  <si>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</si>
  <si>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</si>
  <si>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</si>
  <si>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</si>
  <si>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</si>
  <si>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</si>
  <si>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</si>
  <si>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</si>
  <si>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</si>
  <si>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</si>
  <si>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</si>
  <si>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</si>
  <si>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</si>
  <si>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</si>
  <si>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</si>
  <si>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</si>
  <si>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</si>
  <si>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</si>
  <si>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</si>
  <si>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</si>
  <si>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</si>
  <si>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</si>
  <si>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</si>
  <si>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</si>
  <si>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</si>
  <si>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</si>
  <si>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</si>
  <si>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</si>
  <si>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</si>
  <si>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</si>
  <si>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</si>
  <si>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</si>
  <si>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</si>
  <si>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</si>
  <si>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</si>
  <si>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</si>
  <si>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</si>
  <si>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</si>
  <si>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</si>
  <si>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</si>
  <si>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</si>
  <si>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</si>
  <si>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</si>
  <si>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</si>
  <si>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</si>
  <si>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</si>
  <si>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</si>
  <si>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</si>
  <si>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</si>
  <si>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</si>
  <si>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</si>
  <si>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</si>
  <si>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</si>
  <si>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</si>
  <si>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</si>
  <si>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</si>
  <si>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</si>
  <si>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</si>
  <si>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</si>
  <si>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</si>
  <si>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</si>
  <si>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</si>
  <si>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</si>
  <si>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</si>
  <si>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</si>
  <si>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</si>
  <si>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</si>
  <si>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</si>
  <si>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</si>
  <si>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</si>
  <si>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</si>
  <si>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</si>
  <si>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</si>
  <si>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</si>
  <si>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</si>
  <si>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</si>
  <si>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</si>
  <si>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</si>
  <si>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</si>
  <si>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</si>
  <si>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</si>
  <si>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</si>
  <si>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</si>
  <si>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</si>
  <si>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</si>
  <si>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</si>
  <si>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</si>
  <si>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</si>
  <si>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</si>
  <si>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</si>
  <si>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</si>
  <si>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</si>
  <si>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</si>
  <si>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</si>
  <si>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</si>
  <si>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</si>
  <si>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</si>
  <si>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</si>
  <si>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</si>
  <si>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</si>
  <si>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</si>
  <si>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</si>
  <si>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</si>
  <si>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</si>
  <si>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</si>
  <si>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</si>
  <si>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</si>
  <si>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</si>
  <si>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</si>
  <si>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</si>
  <si>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</si>
  <si>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</si>
  <si>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</si>
  <si>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</si>
  <si>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</si>
  <si>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</si>
  <si>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</si>
  <si>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</si>
  <si>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</si>
  <si>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</si>
  <si>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</si>
  <si>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</si>
  <si>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</si>
  <si>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</si>
  <si>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</si>
  <si>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</si>
  <si>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</si>
  <si>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</si>
  <si>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</si>
  <si>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</si>
  <si>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</si>
  <si>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</si>
  <si>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</si>
  <si>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</si>
  <si>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</si>
  <si>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</si>
  <si>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</si>
  <si>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</si>
  <si>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</si>
  <si>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</si>
  <si>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</si>
  <si>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</si>
  <si>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</si>
  <si>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</si>
  <si>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</si>
  <si>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</si>
  <si>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</si>
  <si>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</si>
  <si>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</si>
  <si>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</si>
  <si>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</si>
  <si>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</si>
  <si>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</si>
  <si>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</si>
  <si>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</si>
  <si>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</si>
  <si>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</si>
  <si>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</si>
  <si>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</si>
  <si>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</si>
  <si>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</si>
  <si>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</si>
  <si>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</si>
  <si>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</si>
  <si>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</si>
  <si>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</si>
  <si>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</si>
  <si>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</si>
  <si>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</si>
  <si>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</si>
  <si>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</si>
  <si>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</si>
  <si>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</si>
  <si>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</si>
  <si>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</si>
  <si>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</si>
  <si>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</si>
  <si>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</si>
  <si>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</si>
  <si>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</si>
  <si>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</si>
  <si>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</si>
  <si>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</si>
  <si>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</si>
  <si>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</si>
  <si>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</si>
  <si>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</si>
  <si>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</si>
  <si>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</si>
  <si>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</si>
  <si>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</si>
  <si>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</si>
  <si>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</si>
  <si>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</si>
  <si>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</si>
  <si>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</si>
  <si>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</si>
  <si>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</si>
  <si>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</si>
  <si>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</si>
  <si>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</si>
  <si>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</si>
  <si>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</si>
  <si>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</si>
  <si>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</si>
  <si>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</si>
  <si>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</si>
  <si>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</si>
  <si>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</si>
  <si>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</si>
  <si>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</si>
  <si>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</si>
  <si>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</si>
  <si>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</si>
  <si>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</si>
  <si>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</si>
  <si>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</si>
  <si>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</si>
  <si>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</si>
  <si>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</si>
  <si>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</si>
  <si>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</si>
  <si>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</si>
  <si>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</si>
  <si>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</si>
  <si>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</si>
  <si>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</si>
  <si>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</si>
  <si>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</si>
  <si>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</si>
  <si>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</si>
  <si>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</si>
  <si>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</si>
  <si>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</si>
  <si>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</si>
  <si>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</si>
  <si>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</si>
  <si>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</si>
  <si>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</si>
  <si>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</si>
  <si>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</si>
  <si>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</si>
  <si>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</si>
  <si>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</si>
  <si>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</si>
  <si>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</si>
  <si>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</si>
  <si>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</si>
  <si>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</si>
  <si>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</si>
  <si>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</si>
  <si>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</si>
  <si>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</si>
  <si>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</si>
  <si>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</si>
  <si>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</si>
  <si>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</si>
  <si>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</si>
  <si>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</si>
  <si>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</si>
  <si>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</si>
  <si>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</si>
  <si>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</si>
  <si>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</si>
  <si>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</si>
  <si>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</si>
  <si>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</si>
  <si>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</si>
  <si>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</si>
  <si>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</si>
  <si>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</si>
  <si>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</si>
  <si>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</si>
  <si>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</si>
  <si>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</si>
  <si>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</si>
  <si>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</si>
  <si>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</si>
  <si>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</si>
  <si>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</si>
  <si>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</si>
  <si>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</si>
  <si>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</si>
  <si>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</si>
  <si>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</si>
  <si>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</si>
  <si>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</si>
  <si>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</si>
  <si>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</si>
  <si>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</si>
  <si>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</si>
  <si>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</si>
  <si>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</si>
  <si>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</si>
  <si>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</si>
  <si>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</si>
  <si>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</si>
  <si>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</si>
  <si>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</si>
  <si>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</si>
  <si>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</si>
  <si>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</si>
  <si>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</si>
  <si>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</si>
  <si>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</si>
  <si>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</si>
  <si>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</si>
  <si>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</si>
  <si>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</si>
  <si>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</si>
  <si>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</si>
  <si>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</si>
  <si>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</si>
  <si>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</si>
  <si>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</si>
  <si>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</si>
  <si>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</si>
  <si>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</si>
  <si>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</si>
  <si>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</si>
  <si>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</si>
  <si>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</si>
  <si>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</si>
  <si>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</si>
  <si>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</si>
  <si>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</si>
  <si>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</si>
  <si>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</si>
  <si>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</si>
  <si>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</si>
  <si>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</si>
  <si>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</si>
  <si>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</si>
  <si>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</si>
  <si>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</si>
  <si>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</si>
  <si>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</si>
  <si>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</si>
  <si>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</si>
  <si>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</si>
  <si>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</si>
  <si>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</si>
  <si>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</si>
  <si>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</si>
  <si>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</si>
  <si>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</si>
  <si>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</si>
  <si>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</si>
  <si>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</si>
  <si>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</si>
  <si>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</si>
  <si>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</si>
  <si>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</si>
  <si>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</si>
  <si>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</si>
  <si>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</si>
  <si>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</si>
  <si>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</si>
  <si>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</si>
  <si>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</si>
  <si>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</si>
  <si>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</si>
  <si>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</si>
  <si>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</si>
  <si>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</si>
  <si>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</si>
  <si>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</si>
  <si>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</si>
  <si>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</si>
  <si>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</si>
  <si>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</si>
  <si>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</si>
  <si>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</si>
  <si>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</si>
  <si>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</si>
  <si>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</si>
  <si>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</si>
  <si>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</si>
  <si>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</si>
  <si>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</si>
  <si>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</si>
  <si>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</si>
  <si>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</si>
  <si>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</si>
  <si>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</si>
  <si>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</si>
  <si>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</si>
  <si>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</si>
  <si>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</si>
  <si>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</si>
  <si>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</si>
  <si>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</si>
  <si>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</si>
  <si>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</si>
  <si>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</si>
  <si>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</si>
  <si>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</si>
  <si>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</si>
  <si>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</si>
  <si>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</si>
  <si>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</si>
  <si>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</si>
  <si>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</si>
  <si>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</si>
  <si>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</si>
  <si>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</si>
  <si>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</si>
  <si>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</si>
  <si>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</si>
  <si>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</si>
  <si>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</si>
  <si>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</si>
  <si>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</si>
  <si>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</si>
  <si>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</si>
  <si>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</si>
  <si>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</si>
  <si>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</si>
  <si>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</si>
  <si>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</si>
  <si>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</si>
  <si>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</si>
  <si>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</si>
  <si>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</si>
  <si>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</si>
  <si>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</si>
  <si>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</si>
  <si>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</si>
  <si>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</si>
  <si>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</si>
  <si>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</si>
  <si>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</si>
  <si>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</si>
  <si>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</si>
  <si>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</si>
  <si>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</si>
  <si>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</si>
  <si>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</si>
  <si>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</si>
  <si>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</si>
  <si>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</si>
  <si>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</si>
  <si>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</si>
  <si>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</si>
  <si>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</si>
  <si>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</si>
  <si>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</si>
  <si>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</si>
  <si>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</si>
  <si>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</si>
  <si>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</si>
  <si>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</si>
  <si>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</si>
  <si>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</si>
  <si>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</si>
  <si>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</si>
  <si>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</si>
  <si>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</si>
  <si>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</si>
  <si>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</si>
  <si>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</si>
  <si>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</si>
  <si>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</si>
  <si>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</si>
  <si>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</si>
  <si>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</si>
  <si>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</si>
  <si>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</si>
  <si>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</si>
  <si>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</si>
  <si>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</si>
  <si>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</si>
  <si>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</si>
  <si>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</si>
  <si>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</si>
  <si>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</si>
  <si>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</si>
  <si>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</si>
  <si>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</si>
  <si>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</si>
  <si>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</si>
  <si>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</si>
  <si>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</si>
  <si>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</si>
  <si>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</si>
  <si>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</si>
  <si>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</si>
  <si>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</si>
  <si>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</si>
  <si>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</si>
  <si>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</si>
  <si>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</si>
  <si>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</si>
  <si>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</si>
  <si>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</si>
  <si>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</si>
  <si>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</si>
  <si>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</si>
  <si>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</si>
  <si>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</si>
  <si>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</si>
  <si>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</si>
  <si>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</si>
  <si>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</si>
  <si>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</si>
  <si>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</si>
  <si>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</si>
  <si>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</si>
  <si>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</si>
  <si>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</si>
  <si>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</si>
  <si>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</si>
  <si>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</si>
  <si>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</si>
  <si>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</si>
  <si>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</si>
  <si>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</si>
  <si>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</si>
  <si>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</si>
  <si>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</si>
  <si>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</si>
  <si>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</si>
  <si>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</si>
  <si>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</si>
  <si>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</si>
  <si>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</si>
  <si>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</si>
  <si>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</si>
  <si>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</si>
  <si>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</si>
  <si>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</si>
  <si>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</si>
  <si>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</si>
  <si>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</si>
  <si>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</si>
  <si>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</si>
  <si>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</si>
  <si>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</si>
  <si>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</si>
  <si>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</si>
  <si>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</si>
  <si>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</si>
  <si>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</si>
  <si>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</si>
  <si>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</si>
  <si>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</si>
  <si>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</si>
  <si>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</si>
  <si>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</si>
  <si>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</si>
  <si>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</si>
  <si>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</si>
  <si>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</si>
  <si>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</si>
  <si>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</si>
  <si>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</si>
  <si>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</si>
  <si>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</si>
  <si>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</si>
  <si>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</si>
  <si>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</si>
  <si>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</si>
  <si>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</si>
  <si>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</si>
  <si>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</si>
  <si>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</si>
  <si>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</si>
  <si>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</si>
  <si>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</si>
  <si>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</si>
  <si>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</si>
  <si>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</si>
  <si>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</si>
  <si>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</si>
  <si>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</si>
  <si>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</si>
  <si>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</si>
  <si>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</si>
  <si>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</si>
  <si>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</si>
  <si>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</si>
  <si>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</si>
  <si>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</si>
  <si>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</si>
  <si>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</si>
  <si>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</si>
  <si>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</si>
  <si>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</si>
  <si>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</si>
  <si>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</si>
  <si>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</si>
  <si>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</si>
  <si>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</si>
  <si>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</si>
  <si>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</si>
  <si>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</si>
  <si>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</si>
  <si>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</si>
  <si>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</si>
  <si>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</si>
  <si>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</si>
  <si>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</si>
  <si>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</si>
  <si>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</si>
  <si>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</si>
  <si>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</si>
  <si>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</si>
  <si>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</si>
  <si>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</si>
  <si>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</si>
  <si>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</si>
  <si>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</si>
  <si>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</si>
  <si>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</si>
  <si>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</si>
  <si>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</si>
  <si>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</si>
  <si>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</si>
  <si>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</si>
  <si>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</si>
  <si>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</si>
  <si>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</si>
  <si>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</si>
  <si>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</si>
  <si>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</si>
  <si>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</si>
  <si>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</si>
  <si>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</si>
  <si>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</si>
  <si>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</si>
  <si>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</si>
  <si>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</si>
  <si>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</si>
  <si>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</si>
  <si>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</si>
  <si>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</si>
  <si>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</si>
  <si>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</si>
  <si>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</si>
  <si>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</si>
  <si>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</si>
  <si>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</si>
  <si>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</si>
  <si>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</si>
  <si>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</si>
  <si>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</si>
  <si>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</si>
  <si>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</si>
  <si>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</si>
  <si>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</si>
  <si>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</si>
  <si>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</si>
  <si>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</si>
  <si>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</si>
  <si>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</si>
  <si>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</si>
  <si>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</si>
  <si>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</si>
  <si>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</si>
  <si>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</si>
  <si>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</si>
  <si>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</si>
  <si>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</si>
  <si>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</si>
  <si>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</si>
  <si>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</si>
  <si>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</si>
  <si>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</si>
  <si>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</si>
  <si>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</si>
  <si>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</si>
  <si>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</si>
  <si>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</si>
  <si>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</si>
  <si>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</si>
  <si>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</si>
  <si>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</si>
  <si>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</si>
  <si>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</si>
  <si>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</si>
  <si>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</si>
  <si>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</si>
  <si>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</si>
  <si>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</si>
  <si>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</si>
  <si>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</si>
  <si>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</si>
  <si>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</si>
  <si>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</si>
  <si>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</si>
  <si>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</si>
  <si>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</si>
  <si>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</si>
  <si>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</si>
  <si>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</si>
  <si>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</si>
  <si>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</si>
  <si>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</si>
  <si>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</si>
  <si>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</si>
  <si>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</si>
  <si>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</si>
  <si>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</si>
  <si>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</si>
  <si>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</si>
  <si>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</si>
  <si>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</si>
  <si>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</si>
  <si>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</si>
  <si>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</si>
  <si>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</si>
  <si>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</si>
  <si>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</si>
  <si>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</si>
  <si>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</si>
  <si>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</si>
  <si>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</si>
  <si>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</si>
  <si>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</si>
  <si>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</si>
  <si>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</si>
  <si>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</si>
  <si>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</si>
  <si>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</si>
  <si>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</si>
  <si>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</si>
  <si>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</si>
  <si>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</si>
  <si>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</si>
  <si>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</si>
  <si>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</si>
  <si>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</si>
  <si>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</si>
  <si>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</si>
  <si>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</si>
  <si>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</si>
  <si>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</si>
  <si>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</si>
  <si>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</si>
  <si>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</si>
  <si>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</si>
  <si>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</si>
  <si>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</si>
  <si>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</si>
  <si>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</si>
  <si>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</si>
  <si>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</si>
  <si>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</si>
  <si>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</si>
  <si>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</si>
  <si>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</si>
  <si>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</si>
  <si>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</si>
  <si>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</si>
  <si>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</si>
  <si>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</si>
  <si>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</si>
  <si>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</si>
  <si>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</si>
  <si>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</si>
  <si>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</si>
  <si>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</si>
  <si>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</si>
  <si>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</si>
  <si>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</si>
  <si>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</si>
  <si>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</si>
  <si>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</si>
  <si>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</si>
  <si>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</si>
  <si>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</si>
  <si>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</si>
  <si>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</si>
  <si>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</si>
  <si>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</si>
  <si>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</si>
  <si>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</si>
  <si>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</si>
  <si>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</si>
  <si>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</si>
  <si>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</si>
  <si>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</si>
  <si>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</si>
  <si>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</si>
  <si>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</si>
  <si>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</si>
  <si>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</si>
  <si>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</si>
  <si>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</si>
  <si>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</si>
  <si>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</si>
  <si>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</si>
  <si>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</si>
  <si>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</si>
  <si>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</si>
  <si>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</si>
  <si>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</si>
  <si>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</si>
  <si>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</si>
  <si>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</si>
  <si>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</si>
  <si>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</si>
  <si>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</si>
  <si>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</si>
  <si>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</si>
  <si>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</si>
  <si>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</si>
  <si>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</si>
  <si>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</si>
  <si>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</si>
  <si>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</si>
  <si>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</si>
  <si>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</si>
  <si>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</si>
  <si>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</si>
  <si>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</si>
  <si>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</si>
  <si>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</si>
  <si>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</si>
  <si>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</si>
  <si>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</si>
  <si>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</si>
  <si>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</si>
  <si>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</si>
  <si>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</si>
  <si>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</si>
  <si>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</si>
  <si>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</si>
  <si>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</si>
  <si>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</si>
  <si>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</si>
  <si>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</si>
  <si>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</si>
  <si>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</si>
  <si>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</si>
  <si>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</si>
  <si>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</si>
  <si>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</si>
  <si>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</si>
  <si>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</si>
  <si>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</si>
  <si>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</si>
  <si>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</si>
  <si>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</si>
  <si>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</si>
  <si>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</si>
  <si>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</si>
  <si>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</si>
  <si>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</si>
  <si>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</si>
  <si>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</si>
  <si>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</si>
  <si>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</si>
  <si>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</si>
  <si>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</si>
  <si>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</si>
  <si>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</si>
  <si>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</si>
  <si>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</si>
  <si>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</si>
  <si>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</si>
  <si>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</si>
  <si>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</si>
  <si>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</si>
  <si>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</si>
  <si>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</si>
  <si>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</si>
  <si>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</si>
  <si>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</si>
  <si>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</si>
  <si>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</si>
  <si>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</si>
  <si>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</si>
  <si>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</si>
  <si>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</si>
  <si>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</si>
  <si>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</si>
  <si>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</si>
  <si>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</si>
  <si>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</si>
  <si>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</si>
  <si>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</si>
  <si>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</si>
  <si>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</si>
  <si>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</si>
  <si>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</si>
  <si>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</si>
  <si>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</si>
  <si>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</si>
  <si>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</si>
  <si>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</si>
  <si>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</si>
  <si>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</si>
  <si>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</si>
  <si>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</si>
  <si>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</si>
  <si>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</si>
  <si>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</si>
  <si>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</si>
  <si>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</si>
  <si>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</si>
  <si>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</si>
  <si>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</si>
  <si>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</si>
  <si>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</si>
  <si>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</si>
  <si>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</si>
  <si>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</si>
  <si>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</si>
  <si>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</si>
  <si>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</si>
  <si>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</si>
  <si>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</si>
  <si>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</si>
  <si>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</si>
  <si>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</si>
  <si>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</si>
  <si>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</si>
  <si>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</si>
  <si>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</si>
  <si>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</si>
  <si>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</si>
  <si>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</si>
  <si>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</si>
  <si>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</si>
  <si>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</si>
  <si>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</si>
  <si>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</si>
  <si>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</si>
  <si>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</si>
  <si>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</si>
  <si>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</si>
  <si>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</si>
  <si>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</si>
  <si>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</si>
  <si>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</si>
  <si>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</si>
  <si>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</si>
  <si>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</si>
  <si>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</si>
  <si>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</si>
  <si>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</si>
  <si>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</si>
  <si>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</si>
  <si>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</si>
  <si>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</si>
  <si>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</si>
  <si>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</si>
  <si>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</si>
  <si>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</si>
  <si>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</si>
  <si>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</si>
  <si>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</si>
  <si>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</si>
  <si>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</si>
  <si>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</si>
  <si>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</si>
  <si>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</si>
  <si>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</si>
  <si>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</si>
  <si>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</si>
  <si>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</si>
  <si>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</si>
  <si>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</si>
  <si>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</si>
  <si>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</si>
  <si>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</si>
  <si>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</si>
  <si>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</si>
  <si>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</si>
  <si>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</si>
  <si>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</si>
  <si>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</si>
  <si>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</si>
  <si>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</si>
  <si>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</si>
  <si>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</si>
  <si>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</si>
  <si>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</si>
  <si>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</si>
  <si>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</si>
  <si>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</si>
  <si>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</si>
  <si>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</si>
  <si>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</si>
  <si>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</si>
  <si>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</si>
  <si>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</si>
  <si>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</si>
  <si>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</si>
  <si>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</si>
  <si>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</si>
  <si>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</si>
  <si>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</si>
  <si>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</si>
  <si>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</si>
  <si>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</si>
  <si>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</si>
  <si>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</si>
  <si>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</si>
  <si>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</si>
  <si>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</si>
  <si>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</si>
  <si>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</si>
  <si>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</si>
  <si>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</si>
  <si>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</si>
  <si>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</si>
  <si>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</si>
  <si>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</si>
  <si>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</si>
  <si>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</si>
  <si>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</si>
  <si>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</si>
  <si>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</si>
  <si>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</si>
  <si>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</si>
  <si>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</si>
  <si>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</si>
  <si>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</si>
  <si>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</si>
  <si>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</si>
  <si>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</si>
  <si>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</si>
  <si>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</si>
  <si>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</si>
  <si>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</si>
  <si>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</si>
  <si>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</si>
  <si>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</si>
  <si>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</si>
  <si>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</si>
  <si>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</si>
  <si>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</si>
  <si>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</si>
  <si>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</si>
  <si>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</si>
  <si>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</si>
  <si>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</si>
  <si>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</si>
  <si>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</si>
  <si>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</si>
  <si>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</si>
  <si>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</si>
  <si>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</si>
  <si>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</si>
  <si>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</si>
  <si>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</si>
  <si>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</si>
  <si>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</si>
  <si>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</si>
  <si>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</si>
  <si>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</si>
  <si>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</si>
  <si>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</si>
  <si>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</si>
  <si>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</si>
  <si>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</si>
  <si>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</si>
  <si>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</si>
  <si>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</si>
  <si>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</si>
  <si>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</si>
  <si>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</si>
  <si>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</si>
  <si>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</si>
  <si>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</si>
  <si>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</si>
  <si>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</si>
  <si>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</si>
  <si>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</si>
  <si>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</si>
  <si>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</si>
  <si>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</si>
  <si>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</si>
  <si>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</si>
  <si>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</si>
  <si>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</si>
  <si>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</si>
  <si>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</si>
  <si>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</si>
  <si>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</si>
  <si>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</si>
  <si>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</si>
  <si>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</si>
  <si>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</si>
  <si>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</si>
  <si>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</si>
  <si>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</si>
  <si>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</si>
  <si>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</si>
  <si>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</si>
  <si>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</si>
  <si>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</si>
  <si>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</si>
  <si>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</si>
  <si>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</si>
  <si>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</si>
  <si>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</si>
  <si>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</si>
  <si>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</si>
  <si>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</si>
  <si>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</si>
  <si>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</si>
  <si>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</si>
  <si>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</si>
  <si>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</si>
  <si>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</si>
  <si>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</si>
  <si>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</si>
  <si>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</si>
  <si>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</si>
  <si>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</si>
  <si>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</si>
  <si>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</si>
  <si>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</si>
  <si>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</si>
  <si>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</si>
  <si>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</si>
  <si>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</si>
  <si>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</si>
  <si>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</si>
  <si>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</si>
  <si>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</si>
  <si>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</si>
  <si>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</si>
  <si>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</si>
  <si>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</si>
  <si>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</si>
  <si>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</si>
  <si>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</si>
  <si>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</si>
  <si>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</si>
  <si>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</si>
  <si>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</si>
  <si>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</si>
  <si>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</si>
  <si>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</si>
  <si>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</si>
  <si>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</si>
  <si>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</si>
  <si>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</si>
  <si>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</si>
  <si>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</si>
  <si>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</si>
  <si>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</si>
  <si>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</si>
  <si>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</si>
  <si>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</si>
  <si>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</si>
  <si>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</si>
  <si>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</si>
  <si>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</si>
  <si>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</si>
  <si>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</si>
  <si>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</si>
  <si>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</si>
  <si>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</si>
  <si>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</si>
  <si>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</si>
  <si>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</si>
  <si>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</si>
  <si>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</si>
  <si>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</si>
  <si>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</si>
  <si>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</si>
  <si>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</si>
  <si>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</si>
  <si>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</si>
  <si>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</si>
  <si>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</si>
  <si>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</si>
  <si>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</si>
  <si>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</si>
  <si>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</si>
  <si>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</si>
  <si>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</si>
  <si>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</si>
  <si>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</si>
  <si>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</si>
  <si>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</si>
  <si>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</si>
  <si>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</si>
  <si>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</si>
  <si>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</si>
  <si>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</si>
  <si>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</si>
  <si>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</si>
  <si>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</si>
  <si>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</si>
  <si>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</si>
  <si>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</si>
  <si>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</si>
  <si>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</si>
  <si>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</si>
  <si>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</si>
  <si>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</si>
  <si>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</si>
  <si>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</si>
  <si>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</si>
  <si>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</si>
  <si>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</si>
  <si>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</si>
  <si>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</si>
  <si>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</si>
  <si>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</si>
  <si>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</si>
  <si>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</si>
  <si>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</si>
  <si>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</si>
  <si>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</si>
  <si>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</si>
  <si>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</si>
  <si>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</si>
  <si>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</si>
  <si>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</si>
  <si>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</si>
  <si>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</si>
  <si>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</si>
  <si>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</si>
  <si>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</si>
  <si>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</si>
  <si>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</si>
  <si>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</si>
  <si>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</si>
  <si>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</si>
  <si>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</si>
  <si>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</si>
  <si>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</si>
  <si>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</si>
  <si>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</si>
  <si>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</si>
  <si>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</si>
  <si>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</si>
  <si>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</si>
  <si>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</si>
  <si>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</si>
  <si>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</si>
  <si>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</si>
  <si>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</si>
  <si>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</si>
  <si>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</si>
  <si>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</si>
  <si>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</si>
  <si>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</si>
  <si>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</si>
  <si>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</si>
  <si>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</si>
  <si>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</si>
  <si>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</si>
  <si>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</si>
  <si>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</si>
  <si>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</si>
  <si>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</si>
  <si>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</si>
  <si>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</si>
  <si>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</si>
  <si>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</si>
  <si>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</si>
  <si>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</si>
  <si>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</si>
  <si>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</si>
  <si>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</si>
  <si>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</si>
  <si>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</si>
  <si>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</si>
  <si>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</si>
  <si>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</si>
  <si>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</si>
  <si>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</si>
  <si>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</si>
  <si>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</si>
  <si>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</si>
  <si>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</si>
  <si>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</si>
  <si>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</si>
  <si>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</si>
  <si>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</si>
  <si>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</si>
  <si>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</si>
  <si>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</si>
  <si>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</si>
  <si>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</si>
  <si>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</si>
  <si>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</si>
  <si>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</si>
  <si>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</si>
  <si>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</si>
  <si>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</si>
  <si>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</si>
  <si>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</si>
  <si>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</si>
  <si>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</si>
  <si>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</si>
  <si>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</si>
  <si>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</si>
  <si>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</si>
  <si>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</si>
  <si>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</si>
  <si>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</si>
  <si>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</si>
  <si>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</si>
  <si>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</si>
  <si>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</si>
  <si>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</si>
  <si>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</si>
  <si>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</si>
  <si>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</si>
  <si>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</si>
  <si>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</si>
  <si>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</si>
  <si>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</si>
  <si>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</si>
  <si>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</si>
  <si>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</si>
  <si>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</si>
  <si>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</si>
  <si>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</si>
  <si>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</si>
  <si>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</si>
  <si>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</si>
  <si>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</si>
  <si>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</si>
  <si>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</si>
  <si>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</si>
  <si>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</si>
  <si>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</si>
  <si>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</si>
  <si>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</si>
  <si>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</si>
  <si>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</si>
  <si>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</si>
  <si>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</si>
  <si>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</si>
  <si>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</si>
  <si>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</si>
  <si>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</si>
  <si>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</si>
  <si>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</si>
  <si>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</si>
  <si>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</si>
  <si>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</si>
  <si>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</si>
  <si>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</si>
  <si>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</si>
  <si>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</si>
  <si>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</si>
  <si>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</si>
  <si>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</si>
  <si>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</si>
  <si>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</si>
  <si>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</si>
  <si>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</si>
  <si>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</si>
  <si>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</si>
  <si>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</si>
  <si>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</si>
  <si>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</si>
  <si>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</si>
  <si>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</si>
  <si>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</si>
  <si>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</si>
  <si>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</si>
  <si>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</si>
  <si>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</si>
  <si>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</si>
  <si>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</si>
  <si>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</si>
  <si>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</si>
  <si>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</si>
  <si>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</si>
  <si>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</si>
  <si>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</si>
  <si>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</si>
  <si>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</si>
  <si>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</si>
  <si>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</si>
  <si>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</si>
  <si>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</si>
  <si>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</si>
  <si>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</si>
  <si>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</si>
  <si>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</si>
  <si>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</si>
  <si>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</si>
  <si>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</si>
  <si>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</si>
  <si>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</si>
  <si>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</si>
  <si>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</si>
  <si>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</si>
  <si>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</si>
  <si>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</si>
  <si>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</si>
  <si>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</si>
  <si>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</si>
  <si>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</si>
  <si>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</si>
  <si>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</si>
  <si>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</si>
  <si>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</si>
  <si>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</si>
  <si>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</si>
  <si>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</si>
  <si>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</si>
  <si>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</si>
  <si>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</si>
  <si>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</si>
  <si>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</si>
  <si>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</si>
  <si>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</si>
  <si>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</si>
  <si>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</si>
  <si>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</si>
  <si>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</si>
  <si>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</si>
  <si>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</si>
  <si>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</si>
  <si>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</si>
  <si>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</si>
  <si>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</si>
  <si>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</si>
  <si>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</si>
  <si>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</si>
  <si>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</si>
  <si>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</si>
  <si>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</si>
  <si>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</si>
  <si>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</si>
  <si>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</si>
  <si>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</si>
  <si>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</si>
  <si>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</si>
  <si>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</si>
  <si>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</si>
  <si>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</si>
  <si>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</si>
  <si>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</si>
  <si>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</si>
  <si>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</si>
  <si>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</si>
  <si>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</si>
  <si>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</si>
  <si>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</si>
  <si>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</si>
  <si>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</si>
  <si>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</si>
  <si>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</si>
  <si>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</si>
  <si>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</si>
  <si>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</si>
  <si>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</si>
  <si>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</si>
  <si>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</si>
  <si>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</si>
  <si>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</si>
  <si>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</si>
  <si>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</si>
  <si>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</si>
  <si>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</si>
  <si>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</si>
  <si>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</si>
  <si>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</si>
  <si>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</si>
  <si>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</si>
  <si>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</si>
  <si>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</si>
  <si>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</si>
  <si>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</si>
  <si>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</si>
  <si>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</si>
  <si>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</si>
  <si>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</si>
  <si>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</si>
  <si>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</si>
  <si>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</si>
  <si>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</si>
  <si>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</si>
  <si>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</si>
  <si>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</si>
  <si>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</si>
  <si>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</si>
  <si>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</si>
  <si>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</si>
  <si>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</si>
  <si>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</si>
  <si>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</si>
  <si>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</si>
  <si>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</si>
  <si>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</si>
  <si>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</si>
  <si>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</si>
  <si>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</si>
  <si>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</si>
  <si>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</si>
  <si>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</si>
  <si>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</si>
  <si>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</si>
  <si>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</si>
  <si>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</si>
  <si>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</si>
  <si>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</si>
  <si>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</si>
  <si>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</si>
  <si>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</si>
  <si>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</si>
  <si>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</si>
  <si>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</si>
  <si>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</si>
  <si>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</si>
  <si>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</si>
  <si>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</si>
  <si>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</si>
  <si>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</si>
  <si>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</si>
  <si>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</si>
  <si>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</si>
  <si>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</si>
  <si>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</si>
  <si>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</si>
  <si>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</si>
  <si>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</si>
  <si>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</si>
  <si>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</si>
  <si>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</si>
  <si>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</si>
  <si>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</si>
  <si>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</si>
  <si>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</si>
  <si>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</si>
  <si>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</si>
  <si>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</si>
  <si>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</si>
  <si>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</si>
  <si>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</si>
  <si>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</si>
  <si>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</si>
  <si>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</si>
  <si>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</si>
  <si>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</si>
  <si>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</si>
  <si>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</si>
  <si>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</si>
  <si>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</si>
  <si>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</si>
  <si>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</si>
  <si>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</si>
  <si>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</si>
  <si>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</si>
  <si>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</si>
  <si>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</si>
  <si>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</si>
  <si>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</si>
  <si>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</si>
  <si>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</si>
  <si>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</si>
  <si>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</si>
  <si>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</si>
  <si>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</si>
  <si>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</si>
  <si>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</si>
  <si>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</si>
  <si>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</si>
  <si>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</si>
  <si>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</si>
  <si>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</si>
  <si>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</si>
  <si>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</si>
  <si>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</si>
  <si>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</si>
  <si>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</si>
  <si>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</si>
  <si>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</si>
  <si>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</si>
  <si>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</si>
  <si>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</si>
  <si>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</si>
  <si>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</si>
  <si>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</si>
  <si>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</si>
  <si>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</si>
  <si>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</si>
  <si>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</si>
  <si>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</si>
  <si>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</si>
  <si>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</si>
  <si>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</si>
  <si>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</si>
  <si>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</si>
  <si>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</si>
  <si>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</si>
  <si>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</si>
  <si>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</si>
  <si>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</si>
  <si>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</si>
  <si>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</si>
  <si>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</si>
  <si>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</si>
  <si>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</si>
  <si>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</si>
  <si>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</si>
  <si>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</si>
  <si>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</si>
  <si>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</si>
  <si>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</si>
  <si>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</si>
  <si>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</si>
  <si>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</si>
  <si>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</si>
  <si>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</si>
  <si>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</si>
  <si>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</si>
  <si>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</si>
  <si>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</si>
  <si>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</si>
  <si>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</si>
  <si>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</si>
  <si>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</si>
  <si>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</si>
  <si>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</si>
  <si>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</si>
  <si>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</si>
  <si>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</si>
  <si>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</si>
  <si>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</si>
  <si>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</si>
  <si>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</si>
  <si>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</si>
  <si>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</si>
  <si>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</si>
  <si>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</si>
  <si>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</si>
  <si>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</si>
  <si>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</si>
  <si>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</si>
  <si>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</si>
  <si>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</si>
  <si>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</si>
  <si>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</si>
  <si>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</si>
  <si>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</si>
  <si>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</si>
  <si>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</si>
  <si>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</si>
  <si>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</si>
  <si>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</si>
  <si>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</si>
  <si>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</si>
  <si>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</si>
  <si>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</si>
  <si>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</si>
  <si>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</si>
  <si>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</si>
  <si>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</si>
  <si>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</si>
  <si>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</si>
  <si>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</si>
  <si>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</si>
  <si>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</si>
  <si>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</si>
  <si>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</si>
  <si>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</si>
  <si>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</si>
  <si>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</si>
  <si>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</si>
  <si>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</si>
  <si>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</si>
  <si>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</si>
  <si>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</si>
  <si>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</si>
  <si>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</si>
  <si>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</si>
  <si>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</si>
  <si>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</si>
  <si>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</si>
  <si>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</si>
  <si>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</si>
  <si>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</si>
  <si>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</si>
  <si>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</si>
  <si>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</si>
  <si>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</si>
  <si>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</si>
  <si>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</si>
  <si>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</si>
  <si>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</si>
  <si>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</si>
  <si>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</si>
  <si>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</si>
  <si>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</si>
  <si>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</si>
  <si>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</si>
  <si>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</si>
  <si>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</si>
  <si>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</si>
  <si>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</si>
  <si>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</si>
  <si>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</si>
  <si>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</si>
  <si>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</si>
  <si>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</si>
  <si>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</si>
  <si>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</si>
  <si>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</si>
  <si>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</si>
  <si>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</si>
  <si>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</si>
  <si>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</si>
  <si>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</si>
  <si>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</si>
  <si>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</si>
  <si>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</si>
  <si>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</si>
  <si>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</si>
  <si>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</si>
  <si>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</si>
  <si>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</si>
  <si>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</si>
  <si>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</si>
  <si>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</si>
  <si>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</si>
  <si>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</si>
  <si>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</si>
  <si>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</si>
  <si>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</si>
  <si>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</si>
  <si>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</si>
  <si>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</si>
  <si>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</si>
  <si>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</si>
  <si>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</si>
  <si>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</si>
  <si>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</si>
  <si>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</si>
  <si>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</si>
  <si>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</si>
  <si>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</si>
  <si>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</si>
  <si>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</si>
  <si>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</si>
  <si>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</si>
  <si>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</si>
  <si>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</si>
  <si>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</si>
  <si>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</si>
  <si>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</si>
  <si>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</si>
  <si>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</si>
  <si>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</si>
  <si>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</si>
  <si>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</si>
  <si>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</si>
  <si>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</si>
  <si>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</si>
  <si>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</si>
  <si>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</si>
  <si>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</si>
  <si>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</si>
  <si>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</si>
  <si>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</si>
  <si>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</si>
  <si>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</si>
  <si>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</si>
  <si>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</si>
  <si>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</si>
  <si>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</si>
  <si>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</si>
  <si>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</si>
  <si>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</si>
  <si>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</si>
  <si>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</si>
  <si>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</si>
  <si>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</si>
  <si>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</si>
  <si>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</si>
  <si>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</si>
  <si>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</si>
  <si>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</si>
  <si>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</si>
  <si>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</si>
  <si>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</si>
  <si>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</si>
  <si>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</si>
  <si>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</si>
  <si>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</si>
  <si>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</si>
  <si>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</si>
  <si>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</si>
  <si>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</si>
  <si>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</si>
  <si>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</si>
  <si>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</si>
  <si>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</si>
  <si>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</si>
  <si>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</si>
  <si>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</si>
  <si>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</si>
  <si>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</si>
  <si>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</si>
  <si>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</si>
  <si>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</si>
  <si>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</si>
  <si>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</si>
  <si>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</si>
  <si>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</si>
  <si>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</si>
  <si>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</si>
  <si>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</si>
  <si>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</si>
  <si>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</si>
  <si>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</si>
  <si>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</si>
  <si>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</si>
  <si>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</si>
  <si>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</si>
  <si>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</si>
  <si>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</si>
  <si>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</si>
  <si>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</si>
  <si>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</si>
  <si>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</si>
  <si>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</si>
  <si>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</si>
  <si>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</si>
  <si>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</si>
  <si>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</si>
  <si>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</si>
  <si>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</si>
  <si>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</si>
  <si>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</si>
  <si>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</si>
  <si>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</si>
  <si>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</si>
  <si>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</si>
  <si>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</si>
  <si>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</si>
  <si>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</si>
  <si>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</si>
  <si>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</si>
  <si>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</si>
  <si>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</si>
  <si>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</si>
  <si>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</si>
  <si>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</si>
  <si>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</si>
  <si>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</si>
  <si>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</si>
  <si>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</si>
  <si>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</si>
  <si>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</si>
  <si>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</si>
  <si>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</si>
  <si>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</si>
  <si>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</si>
  <si>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</si>
  <si>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</si>
  <si>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</si>
  <si>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</si>
  <si>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</si>
  <si>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</si>
  <si>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</si>
  <si>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</si>
  <si>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</si>
  <si>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</si>
  <si>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</si>
  <si>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</si>
  <si>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</si>
  <si>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</si>
  <si>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</si>
  <si>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</si>
  <si>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</si>
  <si>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</si>
  <si>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</si>
  <si>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</si>
  <si>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</si>
  <si>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</si>
  <si>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</si>
  <si>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</si>
  <si>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</si>
  <si>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</si>
  <si>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</si>
  <si>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</si>
  <si>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</si>
  <si>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</si>
  <si>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</si>
  <si>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</si>
  <si>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</si>
  <si>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</si>
  <si>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</si>
  <si>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</si>
  <si>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</si>
  <si>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</si>
  <si>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</si>
  <si>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</si>
  <si>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</si>
  <si>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</si>
  <si>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</si>
  <si>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</si>
  <si>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</si>
  <si>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</si>
  <si>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</si>
  <si>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</si>
  <si>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</si>
  <si>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</si>
  <si>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</si>
  <si>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</si>
  <si>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</si>
  <si>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</si>
  <si>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</si>
  <si>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</si>
  <si>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</si>
  <si>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</si>
  <si>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</si>
  <si>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</si>
  <si>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</si>
  <si>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</si>
  <si>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</si>
  <si>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</si>
  <si>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</si>
  <si>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</si>
  <si>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</si>
  <si>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</si>
  <si>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</si>
  <si>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</si>
  <si>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</si>
  <si>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</si>
  <si>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</si>
  <si>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</si>
  <si>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</si>
  <si>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</si>
  <si>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</si>
  <si>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</si>
  <si>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</si>
  <si>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</si>
  <si>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</si>
  <si>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</si>
  <si>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</si>
  <si>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</si>
  <si>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</si>
  <si>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</si>
  <si>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</si>
  <si>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</si>
  <si>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</si>
  <si>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</si>
  <si>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</si>
  <si>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</si>
  <si>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</si>
  <si>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</si>
  <si>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</si>
  <si>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</si>
  <si>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</si>
  <si>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</si>
  <si>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</si>
  <si>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</si>
  <si>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</si>
  <si>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</si>
  <si>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</si>
  <si>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</si>
  <si>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</si>
  <si>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</si>
  <si>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</si>
  <si>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</si>
  <si>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</si>
  <si>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</si>
  <si>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</si>
  <si>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</si>
  <si>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</si>
  <si>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</si>
  <si>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</si>
  <si>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</si>
  <si>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</si>
  <si>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</si>
  <si>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</si>
  <si>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</si>
  <si>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</si>
  <si>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</si>
  <si>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</si>
  <si>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</si>
  <si>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</si>
  <si>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</si>
  <si>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</si>
  <si>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</si>
  <si>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</si>
  <si>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</si>
  <si>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</si>
  <si>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</si>
  <si>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</si>
  <si>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</si>
  <si>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</si>
  <si>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</si>
  <si>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</si>
  <si>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</si>
  <si>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</si>
  <si>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</si>
  <si>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</si>
  <si>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</si>
  <si>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</si>
  <si>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</si>
  <si>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</si>
  <si>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</si>
  <si>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</si>
  <si>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</si>
  <si>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</si>
  <si>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</si>
  <si>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</si>
  <si>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</si>
  <si>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</si>
  <si>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</si>
  <si>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</si>
  <si>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</si>
  <si>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</si>
  <si>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</si>
  <si>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</si>
  <si>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</si>
  <si>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</si>
  <si>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</si>
  <si>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</si>
  <si>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</si>
  <si>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</si>
  <si>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</si>
  <si>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</si>
  <si>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</si>
  <si>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</si>
  <si>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</si>
  <si>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</si>
  <si>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</si>
  <si>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</si>
  <si>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</si>
  <si>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</si>
  <si>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</si>
  <si>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</si>
  <si>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</si>
  <si>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</si>
  <si>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</si>
  <si>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</si>
  <si>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</si>
  <si>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</si>
  <si>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</si>
  <si>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</si>
  <si>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</si>
  <si>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</si>
  <si>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</si>
  <si>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</si>
  <si>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</si>
  <si>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</si>
  <si>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</si>
  <si>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</si>
  <si>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</si>
  <si>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</si>
  <si>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</si>
  <si>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</si>
  <si>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</si>
  <si>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</si>
  <si>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</si>
  <si>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</si>
  <si>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</si>
  <si>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</si>
  <si>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</si>
  <si>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</si>
  <si>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</si>
  <si>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</si>
  <si>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</si>
  <si>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</si>
  <si>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</si>
  <si>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</si>
  <si>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</si>
  <si>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</si>
  <si>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</si>
  <si>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</si>
  <si>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</si>
  <si>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</si>
  <si>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</si>
  <si>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</si>
  <si>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</si>
  <si>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</si>
  <si>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</si>
  <si>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</si>
  <si>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</si>
  <si>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</si>
  <si>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</si>
  <si>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</si>
  <si>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</si>
  <si>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</si>
  <si>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</si>
  <si>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</si>
  <si>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</si>
  <si>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</si>
  <si>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</si>
  <si>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</si>
  <si>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</si>
  <si>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</si>
  <si>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</si>
  <si>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</si>
  <si>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</si>
  <si>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</si>
  <si>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</si>
  <si>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</si>
  <si>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</si>
  <si>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</si>
  <si>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</si>
  <si>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</si>
  <si>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</si>
  <si>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</si>
  <si>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</si>
  <si>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</si>
  <si>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</si>
  <si>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</si>
  <si>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</si>
  <si>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</si>
  <si>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</si>
  <si>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</si>
  <si>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</si>
  <si>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</si>
  <si>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</si>
  <si>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</si>
  <si>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</si>
  <si>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</si>
  <si>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</si>
  <si>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</si>
  <si>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</si>
  <si>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</si>
  <si>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</si>
  <si>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</si>
  <si>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</si>
  <si>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</si>
  <si>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</si>
  <si>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</si>
  <si>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</si>
  <si>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</si>
  <si>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</si>
  <si>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</si>
  <si>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</si>
  <si>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</si>
  <si>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</si>
  <si>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</si>
  <si>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</si>
  <si>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</si>
  <si>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</si>
  <si>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</si>
  <si>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</si>
  <si>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</si>
  <si>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</si>
  <si>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</si>
  <si>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</si>
  <si>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</si>
  <si>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</si>
  <si>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</si>
  <si>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</si>
  <si>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</si>
  <si>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</si>
  <si>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</si>
  <si>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</si>
  <si>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</si>
  <si>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</si>
  <si>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</si>
  <si>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</si>
  <si>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</si>
  <si>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</si>
  <si>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</si>
  <si>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</si>
  <si>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</si>
  <si>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</si>
  <si>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</si>
  <si>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</si>
  <si>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</si>
  <si>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</si>
  <si>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</si>
  <si>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</si>
  <si>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</si>
  <si>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</si>
  <si>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</si>
  <si>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</si>
  <si>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</si>
  <si>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</si>
  <si>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</si>
  <si>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</si>
  <si>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</si>
  <si>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</si>
  <si>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</si>
  <si>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</si>
  <si>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</si>
  <si>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</si>
  <si>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</si>
  <si>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</si>
  <si>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</si>
  <si>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</si>
  <si>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</si>
  <si>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</si>
  <si>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</si>
  <si>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</si>
  <si>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</si>
  <si>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</si>
  <si>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</si>
  <si>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</si>
  <si>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</si>
  <si>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</si>
  <si>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</si>
  <si>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</si>
  <si>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</si>
  <si>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</si>
  <si>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</si>
  <si>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</si>
  <si>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</si>
  <si>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</si>
  <si>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</si>
  <si>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</si>
  <si>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</si>
  <si>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</si>
  <si>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</si>
  <si>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</si>
  <si>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</si>
  <si>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</si>
  <si>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</si>
  <si>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</si>
  <si>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</si>
  <si>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</si>
  <si>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</si>
  <si>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</si>
  <si>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</si>
  <si>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</si>
  <si>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</si>
  <si>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</si>
  <si>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</si>
  <si>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</si>
  <si>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</si>
  <si>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</si>
  <si>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</si>
  <si>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</si>
  <si>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</si>
  <si>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</si>
  <si>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</si>
  <si>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</si>
  <si>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</si>
  <si>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</si>
  <si>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</si>
  <si>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</si>
  <si>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</si>
  <si>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</si>
  <si>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</si>
  <si>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</si>
  <si>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</si>
  <si>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</si>
  <si>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</si>
  <si>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</si>
  <si>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</si>
  <si>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</si>
  <si>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</si>
  <si>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</si>
  <si>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</si>
  <si>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</si>
  <si>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</si>
  <si>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</si>
  <si>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</si>
  <si>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</si>
  <si>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</si>
  <si>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</si>
  <si>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</si>
  <si>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</si>
  <si>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</si>
  <si>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</si>
  <si>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</si>
  <si>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</si>
  <si>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</si>
  <si>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</si>
  <si>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</si>
  <si>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</si>
  <si>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</si>
  <si>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</si>
  <si>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</si>
  <si>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</si>
  <si>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</si>
  <si>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</si>
  <si>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</si>
  <si>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</si>
  <si>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</si>
  <si>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</si>
  <si>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</si>
  <si>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</si>
  <si>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</si>
  <si>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</si>
  <si>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</si>
  <si>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</si>
  <si>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</si>
  <si>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</si>
  <si>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</si>
  <si>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</si>
  <si>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</si>
  <si>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</si>
  <si>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</si>
  <si>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</si>
  <si>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</si>
  <si>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</si>
  <si>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</si>
  <si>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</si>
  <si>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</si>
  <si>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</si>
  <si>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</si>
  <si>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</si>
  <si>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</si>
  <si>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</si>
  <si>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</si>
  <si>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</si>
  <si>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</si>
  <si>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</si>
  <si>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</si>
  <si>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</si>
  <si>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</si>
  <si>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</si>
  <si>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</si>
  <si>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</si>
  <si>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</si>
  <si>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</si>
  <si>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</si>
  <si>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</si>
  <si>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</si>
  <si>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</si>
  <si>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</si>
  <si>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</si>
  <si>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</si>
  <si>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</si>
  <si>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</si>
  <si>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</si>
  <si>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</si>
  <si>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</si>
  <si>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</si>
  <si>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</si>
  <si>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</si>
  <si>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</si>
  <si>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</si>
  <si>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</si>
  <si>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</si>
  <si>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</si>
  <si>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</si>
  <si>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</si>
  <si>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</si>
  <si>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</si>
  <si>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</si>
  <si>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</si>
  <si>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</si>
  <si>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</si>
  <si>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</si>
  <si>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</si>
  <si>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</si>
  <si>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</si>
  <si>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</si>
  <si>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</si>
  <si>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</si>
  <si>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</si>
  <si>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</si>
  <si>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</si>
  <si>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</si>
  <si>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</si>
  <si>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</si>
  <si>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</si>
  <si>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</si>
  <si>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</si>
  <si>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</si>
  <si>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</si>
  <si>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</si>
  <si>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</si>
  <si>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</si>
  <si>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</si>
  <si>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</si>
  <si>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</si>
  <si>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</si>
  <si>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</si>
  <si>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</si>
  <si>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</si>
  <si>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</si>
  <si>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</si>
  <si>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</si>
  <si>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</si>
  <si>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</si>
  <si>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</si>
  <si>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</si>
  <si>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</si>
  <si>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</si>
  <si>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</si>
  <si>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</si>
  <si>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</si>
  <si>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</si>
  <si>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</si>
  <si>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</si>
  <si>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</si>
  <si>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</si>
  <si>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</si>
  <si>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</si>
  <si>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</si>
  <si>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</si>
  <si>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</si>
  <si>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</si>
  <si>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</si>
  <si>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</si>
  <si>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</si>
  <si>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</si>
  <si>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</si>
  <si>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</si>
  <si>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</si>
  <si>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</si>
  <si>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</si>
  <si>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</si>
  <si>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</si>
  <si>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</si>
  <si>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</si>
  <si>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</si>
  <si>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</si>
  <si>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</si>
  <si>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</si>
  <si>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</si>
  <si>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</si>
  <si>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</si>
  <si>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</si>
  <si>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</si>
  <si>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</si>
  <si>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</si>
  <si>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</si>
  <si>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</si>
  <si>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</si>
  <si>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</si>
  <si>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</si>
  <si>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</si>
  <si>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</si>
  <si>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</si>
  <si>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</si>
  <si>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</si>
  <si>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</si>
  <si>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</si>
  <si>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</si>
  <si>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</si>
  <si>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</si>
  <si>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</si>
  <si>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</si>
  <si>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</si>
  <si>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</si>
  <si>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</si>
  <si>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</si>
  <si>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</si>
  <si>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</si>
  <si>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</si>
  <si>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</si>
  <si>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</si>
  <si>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</si>
  <si>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</si>
  <si>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</si>
  <si>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</si>
  <si>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</si>
  <si>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</si>
  <si>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</si>
  <si>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</si>
  <si>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</si>
  <si>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</si>
  <si>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</si>
  <si>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</si>
  <si>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</si>
  <si>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</si>
  <si>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</si>
  <si>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</si>
  <si>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</si>
  <si>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</si>
  <si>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</si>
  <si>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</si>
  <si>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</si>
  <si>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</si>
  <si>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</si>
  <si>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</si>
  <si>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</si>
  <si>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</si>
  <si>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</si>
  <si>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</si>
  <si>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</si>
  <si>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</si>
  <si>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</si>
  <si>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</si>
  <si>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</si>
  <si>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</si>
  <si>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</si>
  <si>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</si>
  <si>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</si>
  <si>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</si>
  <si>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</si>
  <si>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</si>
  <si>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</si>
  <si>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</si>
  <si>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</si>
  <si>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</si>
  <si>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</si>
  <si>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</si>
  <si>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</si>
  <si>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</si>
  <si>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</si>
  <si>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</si>
  <si>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</si>
  <si>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</si>
  <si>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</si>
  <si>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</si>
  <si>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</si>
  <si>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</si>
  <si>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</si>
  <si>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</si>
  <si>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</si>
  <si>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</si>
  <si>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</si>
  <si>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</si>
  <si>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</si>
  <si>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</si>
  <si>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</si>
  <si>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</si>
  <si>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</si>
  <si>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</si>
  <si>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</si>
  <si>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</si>
  <si>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</si>
  <si>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</si>
  <si>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</si>
  <si>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</si>
  <si>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</si>
  <si>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</si>
  <si>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</si>
  <si>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</si>
  <si>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</si>
  <si>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</si>
  <si>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</si>
  <si>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</si>
  <si>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</si>
  <si>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</si>
  <si>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</si>
  <si>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</si>
  <si>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</si>
  <si>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</si>
  <si>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</si>
  <si>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</si>
  <si>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</si>
  <si>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</si>
  <si>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</si>
  <si>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</si>
  <si>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</si>
  <si>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</si>
  <si>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</si>
  <si>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</si>
  <si>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</si>
  <si>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</si>
  <si>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</si>
  <si>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</si>
  <si>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</si>
  <si>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</si>
  <si>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</si>
  <si>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</si>
  <si>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</si>
  <si>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</si>
  <si>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</si>
  <si>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</si>
  <si>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</si>
  <si>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</si>
  <si>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</si>
  <si>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</si>
  <si>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</si>
  <si>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</si>
  <si>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</si>
  <si>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</si>
  <si>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</si>
  <si>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</si>
  <si>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</si>
  <si>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</si>
  <si>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</si>
  <si>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</si>
  <si>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</si>
  <si>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</si>
  <si>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</si>
  <si>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</si>
  <si>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</si>
  <si>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</si>
  <si>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</si>
  <si>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</si>
  <si>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</si>
  <si>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</si>
  <si>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</si>
  <si>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</si>
  <si>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</si>
  <si>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</si>
  <si>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</si>
  <si>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</si>
  <si>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</si>
  <si>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</si>
  <si>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</si>
  <si>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</si>
  <si>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</si>
  <si>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</si>
  <si>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</si>
  <si>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</si>
  <si>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</si>
  <si>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</si>
  <si>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</si>
  <si>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</si>
  <si>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</si>
  <si>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</si>
  <si>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</si>
  <si>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</si>
  <si>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</si>
  <si>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</si>
  <si>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</si>
  <si>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</si>
  <si>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</si>
  <si>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</si>
  <si>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</si>
  <si>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</si>
  <si>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</si>
  <si>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</si>
  <si>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</si>
  <si>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</si>
  <si>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</si>
  <si>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</si>
  <si>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</si>
  <si>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</si>
  <si>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</si>
  <si>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</si>
  <si>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</si>
  <si>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</si>
  <si>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</si>
  <si>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</si>
  <si>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</si>
  <si>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</si>
  <si>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</si>
  <si>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</si>
  <si>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</si>
  <si>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</si>
  <si>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</si>
  <si>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</si>
  <si>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</si>
  <si>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</si>
  <si>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</si>
  <si>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</si>
  <si>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</si>
  <si>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</si>
  <si>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</si>
  <si>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</si>
  <si>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</si>
  <si>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</si>
  <si>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</si>
  <si>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</si>
  <si>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</si>
  <si>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</si>
  <si>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</si>
  <si>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</si>
  <si>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</si>
  <si>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</si>
  <si>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</si>
  <si>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</si>
  <si>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</si>
  <si>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</si>
  <si>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</si>
  <si>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</si>
  <si>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</si>
  <si>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</si>
  <si>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</si>
  <si>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</si>
  <si>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</si>
  <si>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</si>
  <si>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</si>
  <si>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</si>
  <si>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</si>
  <si>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</si>
  <si>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</si>
  <si>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</si>
  <si>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</si>
  <si>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</si>
  <si>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</si>
  <si>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</si>
  <si>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</si>
  <si>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</si>
  <si>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</si>
  <si>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</si>
  <si>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</si>
  <si>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</si>
  <si>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</si>
  <si>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</si>
  <si>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</si>
  <si>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</si>
  <si>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</si>
  <si>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</si>
  <si>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</si>
  <si>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</si>
  <si>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</si>
  <si>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</si>
  <si>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</si>
  <si>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</si>
  <si>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</si>
  <si>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</si>
  <si>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</si>
  <si>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</si>
  <si>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</si>
  <si>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</si>
  <si>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</si>
  <si>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</si>
  <si>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</si>
  <si>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</si>
  <si>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</si>
  <si>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</si>
  <si>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</si>
  <si>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</si>
  <si>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</si>
  <si>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</si>
  <si>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</si>
  <si>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</si>
  <si>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</si>
  <si>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</si>
  <si>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</si>
  <si>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</si>
  <si>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</si>
  <si>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</si>
  <si>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</si>
  <si>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</si>
  <si>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</si>
  <si>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</si>
  <si>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</si>
  <si>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</si>
  <si>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</si>
  <si>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</si>
  <si>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</si>
  <si>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</si>
  <si>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</si>
  <si>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</si>
  <si>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</si>
  <si>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</si>
  <si>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</si>
  <si>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</si>
  <si>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</si>
  <si>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</si>
  <si>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</si>
  <si>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</si>
  <si>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</si>
  <si>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</si>
  <si>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</si>
  <si>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</si>
  <si>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</si>
  <si>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</si>
  <si>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</si>
  <si>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</si>
  <si>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</si>
  <si>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</si>
  <si>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</si>
  <si>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</si>
  <si>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</si>
  <si>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</si>
  <si>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</si>
  <si>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</si>
  <si>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</si>
  <si>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</si>
  <si>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</si>
  <si>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</si>
  <si>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</si>
  <si>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</si>
  <si>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</si>
  <si>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</si>
  <si>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</si>
  <si>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</si>
  <si>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</si>
  <si>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</si>
  <si>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</si>
  <si>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</si>
  <si>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</si>
  <si>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</si>
  <si>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</si>
  <si>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</si>
  <si>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</si>
  <si>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</si>
  <si>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</si>
  <si>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</si>
  <si>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</si>
  <si>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</si>
  <si>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</si>
  <si>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</si>
  <si>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</si>
  <si>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</si>
  <si>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</si>
  <si>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</si>
  <si>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</si>
  <si>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</si>
  <si>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</si>
  <si>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</si>
  <si>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</si>
  <si>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</si>
  <si>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</si>
  <si>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</si>
  <si>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</si>
  <si>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</si>
  <si>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</si>
  <si>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</si>
  <si>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</si>
  <si>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</si>
  <si>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</si>
  <si>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</si>
  <si>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</si>
  <si>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</si>
  <si>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</si>
  <si>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</si>
  <si>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</si>
  <si>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</si>
  <si>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</si>
  <si>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</si>
  <si>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</si>
  <si>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</si>
  <si>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</si>
  <si>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</si>
  <si>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</si>
  <si>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</si>
  <si>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</si>
  <si>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</si>
  <si>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</si>
  <si>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</si>
  <si>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</si>
  <si>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</si>
  <si>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</si>
  <si>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</si>
  <si>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</si>
  <si>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</si>
  <si>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</si>
  <si>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</si>
  <si>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</si>
  <si>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</si>
  <si>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</si>
  <si>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</si>
  <si>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</si>
  <si>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</si>
  <si>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</si>
  <si>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</si>
  <si>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</si>
  <si>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</si>
  <si>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</si>
  <si>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</si>
  <si>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</si>
  <si>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</si>
  <si>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</si>
  <si>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</si>
  <si>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</si>
  <si>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</si>
  <si>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</si>
  <si>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</si>
  <si>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</si>
  <si>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</si>
  <si>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</si>
  <si>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</si>
  <si>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</si>
  <si>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</si>
  <si>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</si>
  <si>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</si>
  <si>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</si>
  <si>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</si>
  <si>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</si>
  <si>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</si>
  <si>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</si>
  <si>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</si>
  <si>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</si>
  <si>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</si>
  <si>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</si>
  <si>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</si>
  <si>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</si>
  <si>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</si>
  <si>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</si>
  <si>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</si>
  <si>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</si>
  <si>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</si>
  <si>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</si>
  <si>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</si>
  <si>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</si>
  <si>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</si>
  <si>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</si>
  <si>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</si>
  <si>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</si>
  <si>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</si>
  <si>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</si>
  <si>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</si>
  <si>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</si>
  <si>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</si>
  <si>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</si>
  <si>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</si>
  <si>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</si>
  <si>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</si>
  <si>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</si>
  <si>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</si>
  <si>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</si>
  <si>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</si>
  <si>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</si>
  <si>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</si>
  <si>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</si>
  <si>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</si>
  <si>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</si>
  <si>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</si>
  <si>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</si>
  <si>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</si>
  <si>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</si>
  <si>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</si>
  <si>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</si>
  <si>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</si>
  <si>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</si>
  <si>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</si>
  <si>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</si>
  <si>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</si>
  <si>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</si>
  <si>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</si>
  <si>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</si>
  <si>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</si>
  <si>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</si>
  <si>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</si>
  <si>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</si>
  <si>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</si>
  <si>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</si>
  <si>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</si>
  <si>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</si>
  <si>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</si>
  <si>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</si>
  <si>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</si>
  <si>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</si>
  <si>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</si>
  <si>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</si>
  <si>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</si>
  <si>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</si>
  <si>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</si>
  <si>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</si>
  <si>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</si>
  <si>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</si>
  <si>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</si>
  <si>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</si>
  <si>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</si>
  <si>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</si>
  <si>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</si>
  <si>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</si>
  <si>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</si>
  <si>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</si>
  <si>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</si>
  <si>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</si>
  <si>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</si>
  <si>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</si>
  <si>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</si>
  <si>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</si>
  <si>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</si>
  <si>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</si>
  <si>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</si>
  <si>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</si>
  <si>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</si>
  <si>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</si>
  <si>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</si>
  <si>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</si>
  <si>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</si>
  <si>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</si>
  <si>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</si>
  <si>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</si>
  <si>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</si>
  <si>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</si>
  <si>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</si>
  <si>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</si>
  <si>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</si>
  <si>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</si>
  <si>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</si>
  <si>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</si>
  <si>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</si>
  <si>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</si>
  <si>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</si>
  <si>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</si>
  <si>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</si>
  <si>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</si>
  <si>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</si>
  <si>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</si>
  <si>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</si>
  <si>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</si>
  <si>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</si>
  <si>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</si>
  <si>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</si>
  <si>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</si>
  <si>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</si>
  <si>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</si>
  <si>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</si>
  <si>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</si>
  <si>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</si>
  <si>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</si>
  <si>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</si>
  <si>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</si>
  <si>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</si>
  <si>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</si>
  <si>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</si>
  <si>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</si>
  <si>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</si>
  <si>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</si>
  <si>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</si>
  <si>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</si>
  <si>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</si>
  <si>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</si>
  <si>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</si>
  <si>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</si>
  <si>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</si>
  <si>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</si>
  <si>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</si>
  <si>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</si>
  <si>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</si>
  <si>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</si>
  <si>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</si>
  <si>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</si>
  <si>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</si>
  <si>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</si>
  <si>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</si>
  <si>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</si>
  <si>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</si>
  <si>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</si>
  <si>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</si>
  <si>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</si>
  <si>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</si>
  <si>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</si>
  <si>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</si>
  <si>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</si>
  <si>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</si>
  <si>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</si>
  <si>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</si>
  <si>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</si>
  <si>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</si>
  <si>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</si>
  <si>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</si>
  <si>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</si>
  <si>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</si>
  <si>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</si>
  <si>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</si>
  <si>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</si>
  <si>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</si>
  <si>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</si>
  <si>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</si>
  <si>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</si>
  <si>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</si>
  <si>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</si>
  <si>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</si>
  <si>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</si>
  <si>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</si>
  <si>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</si>
  <si>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</si>
  <si>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</si>
  <si>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</si>
  <si>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</si>
  <si>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</si>
  <si>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</si>
  <si>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</si>
  <si>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</si>
  <si>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</si>
  <si>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</si>
  <si>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</si>
  <si>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</si>
  <si>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</si>
  <si>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</si>
  <si>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</si>
  <si>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</si>
  <si>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</si>
  <si>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</si>
  <si>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</si>
  <si>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</si>
  <si>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</si>
  <si>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</si>
  <si>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</si>
  <si>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</si>
  <si>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</si>
  <si>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</si>
  <si>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</si>
  <si>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</si>
  <si>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</si>
  <si>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</si>
  <si>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</si>
  <si>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</si>
  <si>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</si>
  <si>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</si>
  <si>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</si>
  <si>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</si>
  <si>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</si>
  <si>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</si>
  <si>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</si>
  <si>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</si>
  <si>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</si>
  <si>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</si>
  <si>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</si>
  <si>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</si>
  <si>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</si>
  <si>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</si>
  <si>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</si>
  <si>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</si>
  <si>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</si>
  <si>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</si>
  <si>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</si>
  <si>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</si>
  <si>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</si>
  <si>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</si>
  <si>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</si>
  <si>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</si>
  <si>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</si>
  <si>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</si>
  <si>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</si>
  <si>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</si>
  <si>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</si>
  <si>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</si>
  <si>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</si>
  <si>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</si>
  <si>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</si>
  <si>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</si>
  <si>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</si>
  <si>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</si>
  <si>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</si>
  <si>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</si>
  <si>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</si>
  <si>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</si>
  <si>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</si>
  <si>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</si>
  <si>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</si>
  <si>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</si>
  <si>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</si>
  <si>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</si>
  <si>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</si>
  <si>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</si>
  <si>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</si>
  <si>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</si>
  <si>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</si>
  <si>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</si>
  <si>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</si>
  <si>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</si>
  <si>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</si>
  <si>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</si>
  <si>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</si>
  <si>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</si>
  <si>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</si>
  <si>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</si>
  <si>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</si>
  <si>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</si>
  <si>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</si>
  <si>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</si>
  <si>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</si>
  <si>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</si>
  <si>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</si>
  <si>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</si>
  <si>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</si>
  <si>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</si>
  <si>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</si>
  <si>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</si>
  <si>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</si>
  <si>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</si>
  <si>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</si>
  <si>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</si>
  <si>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</si>
  <si>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</si>
  <si>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</si>
  <si>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</si>
  <si>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</si>
  <si>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</si>
  <si>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</si>
  <si>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</si>
  <si>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</si>
  <si>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</si>
  <si>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</si>
  <si>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</si>
  <si>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</si>
  <si>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</si>
  <si>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</si>
  <si>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</si>
  <si>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</si>
  <si>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</si>
  <si>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</si>
  <si>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</si>
  <si>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</si>
  <si>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</si>
  <si>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</si>
  <si>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</si>
  <si>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</si>
  <si>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</si>
  <si>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</si>
  <si>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</si>
  <si>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</si>
  <si>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</si>
  <si>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</si>
  <si>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</si>
  <si>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</si>
  <si>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</si>
  <si>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</si>
  <si>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</si>
  <si>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</si>
  <si>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</si>
  <si>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</si>
  <si>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</si>
  <si>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</si>
  <si>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</si>
  <si>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</si>
  <si>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</si>
  <si>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</si>
  <si>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</si>
  <si>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</si>
  <si>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</si>
  <si>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</si>
  <si>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</si>
  <si>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</si>
  <si>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</si>
  <si>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</si>
  <si>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</si>
  <si>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</si>
  <si>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</si>
  <si>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</si>
  <si>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</si>
  <si>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</si>
  <si>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</si>
  <si>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</si>
  <si>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</si>
  <si>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</si>
  <si>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</si>
  <si>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</si>
  <si>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</si>
  <si>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</si>
  <si>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</si>
  <si>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</si>
  <si>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</si>
  <si>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</si>
  <si>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</si>
  <si>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</si>
  <si>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</si>
  <si>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</si>
  <si>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</si>
  <si>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</si>
  <si>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</si>
  <si>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</si>
  <si>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</si>
  <si>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</si>
  <si>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</si>
  <si>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</si>
  <si>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</si>
  <si>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</si>
  <si>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</si>
  <si>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</si>
  <si>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</si>
  <si>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</si>
  <si>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</si>
  <si>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</si>
  <si>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</si>
  <si>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</si>
  <si>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</si>
  <si>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</si>
  <si>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</si>
  <si>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</si>
  <si>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</si>
  <si>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</si>
  <si>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</si>
  <si>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</si>
  <si>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</si>
  <si>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</si>
  <si>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</si>
  <si>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</si>
  <si>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</si>
  <si>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</si>
  <si>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</si>
  <si>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</si>
  <si>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</si>
  <si>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</si>
  <si>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</si>
  <si>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</si>
  <si>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</si>
  <si>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</si>
  <si>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</si>
  <si>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</si>
  <si>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</si>
  <si>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</si>
  <si>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</si>
  <si>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</si>
  <si>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</si>
  <si>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</si>
  <si>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</si>
  <si>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</si>
  <si>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</si>
  <si>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</si>
  <si>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</si>
  <si>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</si>
  <si>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</si>
  <si>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</si>
  <si>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</si>
  <si>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</si>
  <si>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</si>
  <si>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</si>
  <si>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</si>
  <si>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</si>
  <si>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</si>
  <si>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</si>
  <si>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</si>
  <si>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</si>
  <si>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</si>
  <si>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</si>
  <si>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</si>
  <si>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</si>
  <si>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</si>
  <si>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</si>
  <si>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</si>
  <si>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</si>
  <si>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</si>
  <si>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</si>
  <si>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</si>
  <si>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</si>
  <si>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</si>
  <si>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</si>
  <si>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</si>
  <si>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</si>
  <si>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</si>
  <si>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</si>
  <si>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</si>
  <si>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</si>
  <si>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</si>
  <si>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</si>
  <si>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</si>
  <si>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</si>
  <si>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</si>
  <si>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</si>
  <si>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</si>
  <si>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</si>
  <si>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</si>
  <si>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</si>
  <si>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</si>
  <si>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</si>
  <si>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</si>
  <si>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</si>
  <si>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</si>
  <si>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</si>
  <si>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</si>
  <si>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</si>
  <si>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</si>
  <si>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</si>
  <si>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</si>
  <si>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</si>
  <si>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</si>
  <si>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</si>
  <si>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</si>
  <si>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</si>
  <si>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</si>
  <si>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</si>
  <si>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</si>
  <si>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</si>
  <si>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</si>
  <si>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</si>
  <si>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</si>
  <si>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</si>
  <si>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</si>
  <si>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</si>
  <si>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</si>
  <si>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</si>
  <si>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</si>
  <si>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</si>
  <si>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</si>
  <si>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</si>
  <si>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</si>
  <si>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</si>
  <si>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</si>
  <si>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</si>
  <si>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</si>
  <si>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</si>
  <si>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</si>
  <si>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</si>
  <si>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</si>
  <si>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</si>
  <si>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</si>
  <si>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</si>
  <si>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</si>
  <si>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</si>
  <si>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</si>
  <si>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</si>
  <si>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</si>
  <si>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</si>
  <si>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</si>
  <si>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</si>
  <si>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</si>
  <si>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</si>
  <si>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</si>
  <si>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</si>
  <si>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</si>
  <si>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</si>
  <si>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</si>
  <si>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</si>
  <si>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</si>
  <si>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</si>
  <si>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</si>
  <si>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</si>
  <si>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</si>
  <si>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</si>
  <si>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</si>
  <si>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</si>
  <si>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</si>
  <si>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</si>
  <si>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</si>
  <si>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</si>
  <si>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</si>
  <si>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</si>
  <si>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</si>
  <si>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</si>
  <si>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</si>
  <si>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</si>
  <si>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</si>
  <si>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</si>
  <si>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</si>
  <si>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</si>
  <si>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</si>
  <si>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</si>
  <si>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</si>
  <si>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</si>
  <si>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</si>
  <si>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</si>
  <si>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</si>
  <si>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</si>
  <si>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</si>
  <si>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</si>
  <si>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</si>
  <si>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</si>
  <si>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</si>
  <si>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</si>
  <si>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</si>
  <si>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</si>
  <si>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</si>
  <si>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</si>
  <si>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</si>
  <si>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</si>
  <si>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</si>
  <si>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</si>
  <si>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</si>
  <si>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</si>
  <si>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</si>
  <si>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</si>
  <si>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</si>
  <si>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</si>
  <si>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</si>
  <si>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</si>
  <si>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</si>
  <si>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</si>
  <si>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</si>
  <si>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</si>
  <si>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</si>
  <si>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</si>
  <si>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</si>
  <si>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</si>
  <si>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</si>
  <si>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</si>
  <si>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</si>
  <si>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</si>
  <si>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</si>
  <si>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</si>
  <si>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</si>
  <si>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</si>
  <si>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</si>
  <si>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</si>
  <si>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</si>
  <si>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</si>
  <si>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</si>
  <si>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</si>
  <si>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</si>
  <si>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</si>
  <si>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</si>
  <si>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</si>
  <si>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</si>
  <si>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</si>
  <si>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</si>
  <si>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</si>
  <si>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</si>
  <si>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</si>
  <si>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</si>
  <si>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</si>
  <si>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</si>
  <si>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</si>
  <si>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</si>
  <si>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</si>
  <si>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</si>
  <si>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</si>
  <si>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</si>
  <si>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</si>
  <si>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</si>
  <si>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</si>
  <si>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</si>
  <si>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</si>
  <si>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</si>
  <si>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</si>
  <si>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</si>
  <si>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</si>
  <si>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</si>
  <si>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</si>
  <si>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</si>
  <si>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</si>
  <si>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</si>
  <si>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</si>
  <si>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</si>
  <si>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</si>
  <si>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</si>
  <si>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</si>
  <si>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</si>
  <si>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</si>
  <si>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</si>
  <si>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</si>
  <si>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</si>
  <si>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</si>
  <si>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</si>
  <si>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</si>
  <si>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</si>
  <si>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</si>
  <si>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</si>
  <si>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</si>
  <si>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</si>
  <si>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</si>
  <si>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</si>
  <si>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</si>
  <si>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</si>
  <si>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</si>
  <si>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</si>
  <si>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</si>
  <si>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</si>
  <si>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</si>
  <si>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</si>
  <si>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</si>
  <si>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</si>
  <si>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</si>
  <si>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</si>
  <si>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</si>
  <si>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</si>
  <si>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</si>
  <si>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</si>
  <si>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</si>
  <si>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</si>
  <si>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</si>
  <si>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</si>
  <si>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</si>
  <si>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</si>
  <si>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</si>
  <si>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</si>
  <si>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</si>
  <si>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</si>
  <si>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</si>
  <si>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</si>
  <si>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</si>
  <si>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</si>
  <si>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</si>
  <si>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</si>
  <si>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</si>
  <si>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</si>
  <si>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</si>
  <si>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</si>
  <si>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</si>
  <si>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</si>
  <si>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</si>
  <si>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</si>
  <si>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</si>
  <si>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</si>
  <si>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</si>
  <si>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</si>
  <si>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</si>
  <si>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</si>
  <si>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</si>
  <si>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</si>
  <si>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</si>
  <si>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</si>
  <si>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</si>
  <si>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</si>
  <si>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</si>
  <si>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</si>
  <si>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</si>
  <si>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</si>
  <si>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</si>
  <si>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</si>
  <si>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</si>
  <si>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</si>
  <si>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</si>
  <si>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</si>
  <si>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</si>
  <si>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</si>
  <si>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</si>
  <si>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</si>
  <si>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</si>
  <si>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</si>
  <si>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</si>
  <si>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</si>
  <si>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</si>
  <si>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</si>
  <si>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</si>
  <si>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</si>
  <si>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</si>
  <si>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</si>
  <si>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</si>
  <si>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</si>
  <si>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</si>
  <si>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</si>
  <si>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</si>
  <si>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</si>
  <si>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</si>
  <si>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</si>
  <si>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</si>
  <si>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</si>
  <si>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</si>
  <si>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</si>
  <si>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</si>
  <si>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</si>
  <si>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</si>
  <si>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</si>
  <si>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</si>
  <si>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</si>
  <si>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</si>
  <si>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</si>
  <si>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</si>
  <si>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</si>
  <si>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</si>
  <si>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</si>
  <si>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</si>
  <si>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</si>
  <si>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</si>
  <si>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</si>
  <si>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</si>
  <si>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</si>
  <si>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</si>
  <si>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</si>
  <si>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</si>
  <si>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</si>
  <si>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</si>
  <si>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</si>
  <si>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</si>
  <si>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</si>
  <si>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</si>
  <si>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</si>
  <si>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</si>
  <si>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</si>
  <si>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</si>
  <si>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</si>
  <si>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</si>
  <si>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</si>
  <si>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</si>
  <si>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</si>
  <si>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</si>
  <si>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</si>
  <si>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</si>
  <si>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</si>
  <si>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</si>
  <si>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</si>
  <si>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</si>
  <si>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</si>
  <si>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</si>
  <si>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</si>
  <si>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</si>
  <si>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</si>
  <si>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</si>
  <si>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</si>
  <si>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</si>
  <si>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</si>
  <si>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</si>
  <si>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</si>
  <si>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</si>
  <si>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</si>
  <si>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</si>
  <si>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</si>
  <si>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</si>
  <si>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</si>
  <si>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</si>
  <si>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</si>
  <si>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</si>
  <si>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</si>
  <si>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</si>
  <si>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</si>
  <si>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</si>
  <si>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</si>
  <si>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</si>
  <si>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</si>
  <si>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</si>
  <si>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</si>
  <si>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</si>
  <si>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</si>
  <si>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</si>
  <si>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</si>
  <si>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</si>
  <si>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</si>
  <si>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</si>
  <si>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</si>
  <si>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</si>
  <si>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</si>
  <si>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</si>
  <si>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</si>
  <si>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</si>
  <si>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</si>
  <si>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</si>
  <si>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</si>
  <si>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</si>
  <si>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</si>
  <si>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</si>
  <si>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</si>
  <si>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</si>
  <si>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</si>
  <si>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</si>
  <si>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</si>
  <si>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</si>
  <si>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</si>
  <si>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</si>
  <si>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</si>
  <si>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</si>
  <si>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</si>
  <si>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</si>
  <si>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</si>
  <si>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</si>
  <si>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</si>
  <si>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</si>
  <si>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</si>
  <si>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</si>
  <si>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</si>
  <si>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</si>
  <si>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</si>
  <si>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</si>
  <si>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</si>
  <si>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</si>
  <si>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</si>
  <si>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</si>
  <si>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</si>
  <si>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</si>
  <si>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</si>
  <si>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</si>
  <si>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</si>
  <si>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</si>
  <si>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</si>
  <si>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</si>
  <si>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</si>
  <si>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</si>
  <si>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</si>
  <si>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</si>
  <si>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</si>
  <si>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</si>
  <si>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</si>
  <si>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</si>
  <si>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</si>
  <si>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</si>
  <si>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</si>
  <si>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</si>
  <si>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</si>
  <si>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</si>
  <si>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</si>
  <si>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</si>
  <si>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</si>
  <si>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</si>
  <si>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</si>
  <si>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</si>
  <si>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</si>
  <si>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</si>
  <si>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</si>
  <si>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</si>
  <si>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</si>
  <si>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</si>
  <si>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</si>
  <si>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</si>
  <si>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</si>
  <si>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</si>
  <si>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</si>
  <si>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</si>
  <si>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</si>
  <si>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</si>
  <si>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</si>
  <si>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</si>
  <si>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</si>
  <si>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</si>
  <si>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</si>
  <si>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</si>
  <si>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</si>
  <si>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</si>
  <si>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</si>
  <si>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</si>
  <si>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</si>
  <si>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</si>
  <si>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</si>
  <si>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</si>
  <si>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</si>
  <si>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</si>
  <si>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</si>
  <si>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</si>
  <si>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</si>
  <si>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</si>
  <si>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</si>
  <si>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</si>
  <si>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</si>
  <si>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</si>
  <si>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</si>
  <si>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</si>
  <si>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</si>
  <si>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</si>
  <si>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</si>
  <si>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</si>
  <si>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</si>
  <si>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</si>
  <si>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</si>
  <si>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</si>
  <si>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</si>
  <si>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</si>
  <si>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</si>
  <si>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</si>
  <si>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</si>
  <si>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</si>
  <si>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</si>
  <si>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</si>
  <si>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</si>
  <si>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</si>
  <si>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</si>
  <si>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</si>
  <si>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</si>
  <si>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</si>
  <si>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</si>
  <si>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</si>
  <si>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</si>
  <si>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</si>
  <si>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</si>
  <si>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</si>
  <si>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</si>
  <si>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</si>
  <si>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</si>
  <si>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</si>
  <si>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</si>
  <si>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</si>
  <si>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</si>
  <si>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</si>
  <si>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</si>
  <si>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</si>
  <si>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</si>
  <si>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</si>
  <si>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</si>
  <si>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</si>
  <si>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</si>
  <si>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</si>
  <si>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</si>
  <si>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</si>
  <si>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</si>
  <si>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</si>
  <si>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</si>
  <si>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</si>
  <si>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</si>
  <si>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</si>
  <si>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</si>
  <si>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</si>
  <si>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</si>
  <si>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</si>
  <si>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</si>
  <si>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</si>
  <si>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</si>
  <si>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</si>
  <si>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</si>
  <si>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</si>
  <si>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</si>
  <si>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</si>
  <si>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</si>
  <si>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</si>
  <si>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</si>
  <si>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</si>
  <si>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</si>
  <si>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</si>
  <si>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</si>
  <si>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</si>
  <si>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</si>
  <si>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</si>
  <si>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</si>
  <si>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</si>
  <si>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</si>
  <si>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</si>
  <si>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</si>
  <si>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</si>
  <si>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</si>
  <si>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</si>
  <si>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</si>
  <si>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</si>
  <si>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</si>
  <si>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</si>
  <si>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</si>
  <si>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</si>
  <si>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</si>
  <si>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</si>
  <si>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</si>
  <si>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</si>
  <si>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</si>
  <si>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</si>
  <si>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</si>
  <si>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</si>
  <si>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</si>
  <si>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</si>
  <si>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</si>
  <si>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</si>
  <si>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</si>
  <si>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</si>
  <si>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</si>
  <si>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</si>
  <si>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</si>
  <si>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</si>
  <si>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</si>
  <si>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</si>
  <si>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</si>
  <si>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</si>
  <si>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</si>
  <si>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</si>
  <si>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</si>
  <si>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</si>
  <si>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</si>
  <si>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</si>
  <si>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</si>
  <si>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</si>
  <si>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</si>
  <si>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</si>
  <si>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</si>
  <si>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</si>
  <si>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</si>
  <si>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</si>
  <si>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</si>
  <si>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</si>
  <si>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</si>
  <si>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</si>
  <si>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</si>
  <si>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</si>
  <si>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</si>
  <si>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</si>
  <si>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</si>
  <si>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</si>
  <si>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</si>
  <si>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</si>
  <si>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</si>
  <si>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</si>
  <si>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</si>
  <si>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</si>
  <si>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</si>
  <si>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</si>
  <si>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</si>
  <si>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</si>
  <si>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</si>
  <si>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</si>
  <si>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</si>
  <si>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</si>
  <si>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</si>
  <si>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</si>
  <si>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</si>
  <si>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</si>
  <si>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</si>
  <si>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</si>
  <si>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</si>
  <si>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</si>
  <si>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</si>
  <si>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</si>
  <si>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</si>
  <si>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</si>
  <si>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</si>
  <si>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</si>
  <si>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</si>
  <si>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</si>
  <si>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</si>
  <si>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</si>
  <si>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</si>
  <si>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</si>
  <si>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</si>
  <si>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</si>
  <si>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</si>
  <si>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</si>
  <si>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</si>
  <si>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</si>
  <si>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</si>
  <si>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</si>
  <si>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</si>
  <si>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</si>
  <si>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</si>
  <si>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</si>
  <si>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</si>
  <si>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</si>
  <si>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</si>
  <si>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</si>
  <si>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</si>
  <si>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</si>
  <si>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</si>
  <si>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</si>
  <si>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</si>
  <si>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</si>
  <si>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</si>
  <si>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</si>
  <si>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</si>
  <si>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</si>
  <si>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</si>
  <si>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</si>
  <si>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</si>
  <si>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</si>
  <si>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</si>
  <si>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</si>
  <si>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</si>
  <si>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</si>
  <si>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</si>
  <si>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</si>
  <si>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</si>
  <si>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</si>
  <si>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</si>
  <si>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</si>
  <si>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</si>
  <si>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</si>
  <si>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</si>
  <si>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</si>
  <si>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</si>
  <si>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</si>
  <si>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</si>
  <si>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</si>
  <si>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</si>
  <si>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</si>
  <si>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</si>
  <si>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</si>
  <si>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</si>
  <si>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</si>
  <si>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</si>
  <si>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</si>
  <si>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</si>
  <si>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</si>
  <si>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</si>
  <si>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</si>
  <si>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</si>
  <si>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</si>
  <si>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</si>
  <si>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</si>
  <si>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</si>
  <si>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</si>
  <si>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</si>
  <si>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</si>
  <si>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</si>
  <si>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</si>
  <si>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</si>
  <si>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</si>
  <si>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</si>
  <si>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</si>
  <si>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</si>
  <si>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</si>
  <si>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</si>
  <si>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</si>
  <si>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</si>
  <si>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</si>
  <si>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</si>
  <si>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</si>
  <si>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</si>
  <si>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</si>
  <si>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</si>
  <si>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</si>
  <si>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</si>
  <si>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</si>
  <si>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</si>
  <si>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</si>
  <si>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</si>
  <si>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</si>
  <si>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</si>
  <si>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</si>
  <si>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</si>
  <si>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</si>
  <si>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</si>
  <si>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</si>
  <si>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</si>
  <si>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</si>
  <si>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</si>
  <si>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</si>
  <si>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</si>
  <si>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</si>
  <si>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</si>
  <si>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</si>
  <si>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</si>
  <si>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</si>
  <si>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</si>
  <si>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</si>
  <si>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</si>
  <si>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</si>
  <si>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</si>
  <si>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</si>
  <si>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</si>
  <si>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</si>
  <si>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</si>
  <si>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</si>
  <si>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</si>
  <si>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</si>
  <si>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</si>
  <si>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</si>
  <si>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</si>
  <si>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</si>
  <si>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</si>
  <si>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</si>
  <si>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</si>
  <si>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</si>
  <si>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</si>
  <si>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</si>
  <si>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</si>
  <si>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</si>
  <si>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</si>
  <si>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</si>
  <si>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</si>
  <si>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</si>
  <si>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</si>
  <si>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</si>
  <si>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</si>
  <si>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</si>
  <si>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</si>
  <si>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</si>
  <si>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</si>
  <si>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</si>
  <si>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</si>
  <si>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</si>
  <si>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</si>
  <si>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</si>
  <si>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</si>
  <si>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</si>
  <si>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</si>
  <si>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</si>
  <si>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</si>
  <si>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</si>
  <si>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</si>
  <si>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</si>
  <si>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</si>
  <si>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</si>
  <si>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</si>
  <si>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</si>
  <si>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</si>
  <si>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</si>
  <si>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</si>
  <si>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</si>
  <si>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</si>
  <si>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</si>
  <si>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</si>
  <si>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</si>
  <si>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</si>
  <si>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</si>
  <si>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</si>
  <si>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</si>
  <si>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</si>
  <si>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</si>
  <si>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</si>
  <si>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</si>
  <si>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</si>
  <si>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</si>
  <si>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</si>
  <si>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</si>
  <si>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</si>
  <si>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</si>
  <si>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</si>
  <si>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</si>
  <si>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</si>
  <si>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</si>
  <si>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</si>
  <si>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</si>
  <si>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</si>
  <si>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</si>
  <si>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</si>
  <si>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</si>
  <si>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</si>
  <si>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</si>
  <si>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</si>
  <si>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</si>
  <si>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</si>
  <si>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</si>
  <si>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</si>
  <si>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</si>
  <si>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</si>
  <si>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</si>
  <si>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</si>
  <si>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</si>
  <si>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</si>
  <si>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</si>
  <si>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</si>
  <si>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</si>
  <si>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</si>
  <si>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</si>
  <si>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</si>
  <si>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</si>
  <si>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</si>
  <si>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</si>
  <si>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</si>
  <si>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</si>
  <si>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</si>
  <si>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</si>
  <si>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</si>
  <si>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</si>
  <si>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</si>
  <si>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</si>
  <si>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</si>
  <si>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</si>
  <si>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</si>
  <si>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</si>
  <si>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</si>
  <si>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</si>
  <si>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</si>
  <si>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</si>
  <si>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</si>
  <si>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</si>
  <si>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</si>
  <si>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</si>
  <si>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</si>
  <si>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</si>
  <si>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</si>
  <si>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</si>
  <si>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</si>
  <si>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</si>
  <si>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</si>
  <si>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</si>
  <si>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</si>
  <si>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</si>
  <si>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</si>
  <si>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</si>
  <si>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</si>
  <si>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</si>
  <si>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</si>
  <si>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</si>
  <si>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</si>
  <si>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</si>
  <si>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</si>
  <si>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</si>
  <si>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</si>
  <si>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</si>
  <si>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</si>
  <si>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</si>
  <si>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</si>
  <si>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</si>
  <si>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</si>
  <si>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</si>
  <si>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</si>
  <si>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</si>
  <si>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</si>
  <si>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</si>
  <si>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</si>
  <si>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</si>
  <si>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</si>
  <si>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</si>
  <si>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</si>
  <si>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</si>
  <si>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</si>
  <si>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</si>
  <si>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</si>
  <si>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</si>
  <si>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</si>
  <si>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</si>
  <si>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</si>
  <si>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</si>
  <si>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</si>
  <si>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</si>
  <si>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</si>
  <si>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</si>
  <si>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</si>
  <si>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</si>
  <si>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</si>
  <si>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</si>
  <si>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</si>
  <si>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</si>
  <si>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</si>
  <si>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</si>
  <si>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</si>
  <si>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</si>
  <si>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</si>
  <si>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</si>
  <si>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</si>
  <si>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</si>
  <si>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</si>
  <si>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</si>
  <si>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</si>
  <si>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</si>
  <si>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</si>
  <si>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</si>
  <si>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</si>
  <si>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</si>
  <si>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</si>
  <si>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</si>
  <si>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</si>
  <si>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</si>
  <si>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</si>
  <si>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</si>
  <si>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</si>
  <si>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</si>
  <si>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</si>
  <si>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</si>
  <si>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</si>
  <si>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</si>
  <si>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</si>
  <si>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</si>
  <si>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</si>
  <si>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</si>
  <si>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</si>
  <si>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</si>
  <si>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</si>
  <si>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</si>
  <si>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</si>
  <si>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</si>
  <si>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</si>
  <si>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</si>
  <si>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</si>
  <si>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</si>
  <si>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</si>
  <si>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</si>
  <si>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</si>
  <si>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</si>
  <si>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</si>
  <si>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</si>
  <si>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</si>
  <si>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</si>
  <si>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</si>
  <si>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</si>
  <si>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</si>
  <si>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</si>
  <si>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</si>
  <si>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</si>
  <si>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</si>
  <si>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</si>
  <si>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</si>
  <si>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</si>
  <si>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</si>
  <si>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</si>
  <si>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</si>
  <si>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</si>
  <si>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</si>
  <si>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</si>
  <si>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</si>
  <si>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</si>
  <si>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</si>
  <si>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</si>
  <si>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</si>
  <si>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</si>
  <si>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</si>
  <si>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</si>
  <si>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</si>
  <si>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</si>
  <si>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</si>
  <si>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</si>
  <si>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</si>
  <si>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</si>
  <si>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</si>
  <si>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</si>
  <si>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</si>
  <si>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</si>
  <si>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</si>
  <si>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</si>
  <si>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</si>
  <si>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</si>
  <si>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</si>
  <si>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</si>
  <si>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</si>
  <si>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</si>
  <si>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</si>
  <si>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</si>
  <si>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</si>
  <si>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</si>
  <si>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</si>
  <si>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</si>
  <si>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</si>
  <si>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</si>
  <si>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</si>
  <si>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</si>
  <si>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</si>
  <si>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</si>
  <si>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</si>
  <si>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</si>
  <si>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</si>
  <si>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</si>
  <si>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</si>
  <si>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</si>
  <si>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</si>
  <si>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</si>
  <si>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</si>
  <si>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</si>
  <si>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</si>
  <si>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</si>
  <si>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</si>
  <si>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</si>
  <si>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</si>
  <si>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</si>
  <si>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</si>
  <si>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</si>
  <si>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</si>
  <si>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</si>
  <si>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</si>
  <si>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</si>
  <si>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</si>
  <si>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</si>
  <si>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</si>
  <si>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</si>
  <si>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</si>
  <si>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</si>
  <si>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</si>
  <si>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</si>
  <si>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</si>
  <si>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</si>
  <si>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</si>
  <si>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</si>
  <si>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</si>
  <si>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</si>
  <si>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</si>
  <si>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</si>
  <si>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</si>
  <si>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</si>
  <si>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</si>
  <si>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</si>
  <si>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</si>
  <si>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</si>
  <si>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</si>
  <si>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</si>
  <si>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</si>
  <si>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</si>
  <si>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</si>
  <si>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</si>
  <si>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</si>
  <si>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</si>
  <si>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</si>
  <si>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</si>
  <si>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</si>
  <si>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</si>
  <si>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</si>
  <si>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</si>
  <si>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</si>
  <si>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</si>
  <si>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</si>
  <si>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</si>
  <si>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</si>
  <si>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</si>
  <si>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</si>
  <si>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</si>
  <si>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</si>
  <si>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</si>
  <si>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</si>
  <si>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</si>
  <si>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</si>
  <si>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</si>
  <si>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</si>
  <si>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</si>
  <si>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</si>
  <si>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</si>
  <si>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</si>
  <si>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</si>
  <si>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</si>
  <si>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</si>
  <si>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</si>
  <si>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</si>
  <si>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</si>
  <si>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</si>
  <si>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</si>
  <si>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</si>
  <si>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</si>
  <si>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</si>
  <si>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</si>
  <si>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</si>
  <si>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</si>
  <si>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</si>
  <si>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</si>
  <si>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</si>
  <si>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</si>
  <si>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</si>
  <si>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</si>
  <si>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</si>
  <si>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</si>
  <si>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</si>
  <si>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</si>
  <si>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</si>
  <si>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</si>
  <si>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</si>
  <si>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</si>
  <si>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</si>
  <si>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</si>
  <si>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</si>
  <si>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</si>
  <si>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</si>
  <si>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</si>
  <si>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</si>
  <si>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</si>
  <si>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</si>
  <si>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</si>
  <si>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</si>
  <si>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</si>
  <si>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</si>
  <si>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</si>
  <si>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</si>
  <si>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</si>
  <si>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</si>
  <si>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</si>
  <si>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</si>
  <si>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</si>
  <si>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</si>
  <si>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</si>
  <si>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</si>
  <si>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</si>
  <si>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</si>
  <si>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</si>
  <si>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</si>
  <si>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</si>
  <si>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</si>
  <si>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</si>
  <si>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</si>
  <si>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</si>
  <si>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</si>
  <si>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</si>
  <si>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</si>
  <si>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</si>
  <si>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</si>
  <si>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</si>
  <si>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</si>
  <si>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</si>
  <si>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</si>
  <si>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</si>
  <si>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</si>
  <si>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</si>
  <si>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</si>
  <si>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</si>
  <si>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</si>
  <si>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</si>
  <si>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</si>
  <si>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</si>
  <si>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</si>
  <si>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</si>
  <si>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</si>
  <si>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</si>
  <si>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</si>
  <si>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</si>
  <si>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</si>
  <si>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</si>
  <si>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</si>
  <si>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</si>
  <si>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</si>
  <si>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</si>
  <si>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</si>
  <si>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</si>
  <si>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</si>
  <si>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</si>
  <si>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</si>
  <si>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</si>
  <si>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</si>
  <si>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</si>
  <si>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</si>
  <si>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</si>
  <si>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</si>
  <si>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</si>
  <si>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</si>
  <si>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</si>
  <si>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</si>
  <si>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</si>
  <si>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</si>
  <si>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</si>
  <si>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</si>
  <si>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</si>
  <si>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</si>
  <si>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</si>
  <si>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</si>
  <si>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</si>
  <si>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</si>
  <si>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</si>
  <si>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</si>
  <si>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</si>
  <si>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</si>
  <si>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</si>
  <si>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</si>
  <si>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</si>
  <si>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</si>
  <si>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</si>
  <si>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</si>
  <si>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</si>
  <si>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</si>
  <si>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</si>
  <si>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</si>
  <si>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</si>
  <si>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</si>
  <si>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</si>
  <si>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</si>
  <si>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</si>
  <si>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</si>
  <si>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</si>
  <si>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</si>
  <si>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</si>
  <si>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</si>
  <si>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</si>
  <si>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</si>
  <si>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</si>
  <si>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</si>
  <si>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</si>
  <si>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</si>
  <si>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</si>
  <si>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</si>
  <si>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</si>
  <si>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</si>
  <si>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</si>
  <si>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</si>
  <si>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</si>
  <si>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</si>
  <si>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</si>
  <si>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</si>
  <si>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</si>
  <si>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</si>
  <si>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</si>
  <si>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</si>
  <si>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</si>
  <si>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</si>
  <si>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</si>
  <si>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</si>
  <si>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</si>
  <si>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</si>
  <si>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</si>
  <si>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</si>
  <si>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</si>
  <si>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</si>
  <si>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</si>
  <si>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</si>
  <si>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</si>
  <si>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</si>
  <si>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</si>
  <si>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</si>
  <si>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</si>
  <si>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</si>
  <si>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</si>
  <si>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</si>
  <si>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</si>
  <si>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</si>
  <si>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</si>
  <si>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</si>
  <si>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</si>
  <si>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</si>
  <si>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</si>
  <si>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</si>
  <si>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</si>
  <si>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</si>
  <si>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</si>
  <si>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</si>
  <si>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</si>
  <si>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</si>
  <si>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</si>
  <si>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</si>
  <si>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</si>
  <si>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</si>
  <si>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</si>
  <si>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</si>
  <si>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</si>
  <si>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</si>
  <si>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</si>
  <si>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</si>
  <si>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</si>
  <si>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</si>
  <si>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</si>
  <si>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</si>
  <si>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</si>
  <si>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</si>
  <si>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</si>
  <si>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</si>
  <si>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</si>
  <si>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</si>
  <si>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</si>
  <si>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</si>
  <si>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</si>
  <si>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</si>
  <si>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</si>
  <si>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</si>
  <si>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</si>
  <si>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</si>
  <si>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</si>
  <si>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</si>
  <si>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</si>
  <si>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</si>
  <si>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</si>
  <si>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</si>
  <si>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</si>
  <si>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</si>
  <si>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</si>
  <si>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</si>
  <si>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</si>
  <si>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</si>
  <si>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</si>
  <si>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</si>
  <si>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</si>
  <si>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</si>
  <si>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</si>
  <si>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</si>
  <si>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</si>
  <si>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</si>
  <si>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</si>
  <si>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</si>
  <si>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</si>
  <si>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</si>
  <si>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</si>
  <si>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</si>
  <si>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</si>
  <si>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</si>
  <si>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</si>
  <si>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</si>
  <si>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</si>
  <si>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</si>
  <si>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</si>
  <si>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</si>
  <si>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</si>
  <si>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</si>
  <si>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</si>
  <si>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</si>
  <si>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</si>
  <si>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</si>
  <si>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</si>
  <si>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</si>
  <si>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</si>
  <si>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</si>
  <si>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</si>
  <si>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</si>
  <si>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</si>
  <si>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</si>
  <si>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</si>
  <si>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</si>
  <si>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</si>
  <si>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</si>
  <si>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</si>
  <si>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</si>
  <si>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</si>
  <si>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</si>
  <si>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</si>
  <si>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</si>
  <si>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</si>
  <si>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</si>
  <si>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</si>
  <si>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</si>
  <si>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</si>
  <si>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</si>
  <si>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</si>
  <si>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</si>
  <si>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</si>
  <si>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</si>
  <si>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</si>
  <si>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</si>
  <si>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</si>
  <si>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</si>
  <si>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</si>
  <si>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</si>
  <si>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</si>
  <si>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</si>
  <si>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</si>
  <si>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</si>
  <si>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</si>
  <si>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</si>
  <si>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</si>
  <si>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</si>
  <si>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</si>
  <si>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</si>
  <si>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</si>
  <si>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</si>
  <si>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</si>
  <si>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</si>
  <si>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</si>
  <si>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</si>
  <si>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</si>
  <si>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</si>
  <si>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</si>
  <si>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</si>
  <si>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</si>
  <si>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</si>
  <si>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</si>
  <si>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</si>
  <si>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</si>
  <si>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</si>
  <si>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</si>
  <si>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</si>
  <si>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</si>
  <si>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</si>
  <si>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</si>
  <si>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</si>
  <si>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</si>
  <si>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</si>
  <si>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</si>
  <si>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</si>
  <si>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</si>
  <si>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</si>
  <si>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</si>
  <si>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</si>
  <si>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</si>
  <si>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</si>
  <si>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</si>
  <si>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</si>
  <si>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</si>
  <si>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</si>
  <si>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</si>
  <si>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</si>
  <si>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</si>
  <si>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</si>
  <si>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</si>
  <si>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</si>
  <si>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</si>
  <si>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</si>
  <si>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</si>
  <si>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</si>
  <si>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</si>
  <si>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</si>
  <si>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</si>
  <si>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</si>
  <si>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</si>
  <si>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</si>
  <si>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</si>
  <si>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</si>
  <si>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</si>
  <si>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</si>
  <si>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</si>
  <si>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</si>
  <si>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</si>
  <si>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</si>
  <si>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</si>
  <si>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</si>
  <si>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</si>
  <si>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</si>
  <si>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</si>
  <si>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</si>
  <si>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</si>
  <si>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</si>
  <si>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</si>
  <si>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</si>
  <si>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</si>
  <si>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</si>
  <si>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</si>
  <si>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</si>
  <si>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</si>
  <si>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</si>
  <si>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</si>
  <si>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</si>
  <si>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</si>
  <si>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</si>
  <si>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</si>
  <si>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</si>
  <si>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</si>
  <si>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</si>
  <si>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</si>
  <si>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</si>
  <si>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</si>
  <si>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</si>
  <si>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</si>
  <si>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</si>
  <si>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</si>
  <si>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</si>
  <si>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</si>
  <si>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</si>
  <si>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</si>
  <si>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</si>
  <si>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</si>
  <si>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</si>
  <si>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</si>
  <si>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</si>
  <si>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</si>
  <si>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</si>
  <si>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</si>
  <si>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</si>
  <si>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</si>
  <si>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</si>
  <si>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</si>
  <si>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</si>
  <si>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</si>
  <si>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</si>
  <si>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</si>
  <si>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</si>
  <si>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</si>
  <si>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</si>
  <si>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</si>
  <si>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</si>
  <si>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</si>
  <si>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</si>
  <si>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</si>
  <si>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</si>
  <si>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</si>
  <si>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</si>
  <si>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</si>
  <si>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</si>
  <si>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</si>
  <si>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</si>
  <si>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</si>
  <si>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</si>
  <si>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</si>
  <si>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</si>
  <si>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</si>
  <si>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</si>
  <si>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</si>
  <si>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</si>
  <si>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</si>
  <si>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</si>
  <si>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</si>
  <si>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</si>
  <si>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</si>
  <si>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</si>
  <si>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</si>
  <si>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</si>
  <si>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</si>
  <si>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</si>
  <si>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</si>
  <si>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</si>
  <si>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</si>
  <si>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</si>
  <si>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</si>
  <si>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</si>
  <si>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</si>
  <si>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</si>
  <si>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</si>
  <si>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</si>
  <si>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</si>
  <si>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</si>
  <si>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</si>
  <si>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</si>
  <si>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</si>
  <si>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</si>
  <si>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</si>
  <si>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</si>
  <si>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</si>
  <si>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</si>
  <si>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</si>
  <si>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</si>
  <si>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</si>
  <si>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</si>
  <si>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</si>
  <si>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</si>
  <si>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</si>
  <si>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</si>
  <si>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</si>
  <si>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</si>
  <si>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</si>
  <si>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</si>
  <si>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</si>
  <si>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</si>
  <si>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</si>
  <si>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</si>
  <si>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</si>
  <si>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</si>
  <si>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</si>
  <si>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</si>
  <si>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</si>
  <si>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</si>
  <si>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</si>
  <si>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</si>
  <si>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</si>
  <si>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</si>
  <si>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</si>
  <si>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</si>
  <si>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</si>
  <si>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</si>
  <si>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</si>
  <si>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</si>
  <si>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</si>
  <si>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</si>
  <si>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</si>
  <si>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</si>
  <si>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</si>
  <si>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</si>
  <si>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</si>
  <si>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</si>
  <si>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</si>
  <si>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</si>
  <si>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</si>
  <si>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</si>
  <si>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</si>
  <si>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</si>
  <si>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</si>
  <si>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</si>
  <si>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</si>
  <si>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</si>
  <si>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</si>
  <si>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</si>
  <si>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</si>
  <si>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</si>
  <si>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</si>
  <si>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</si>
  <si>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</si>
  <si>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</si>
  <si>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</si>
  <si>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</si>
  <si>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</si>
  <si>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</si>
  <si>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</si>
  <si>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</si>
  <si>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</si>
  <si>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</si>
  <si>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</si>
  <si>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</si>
  <si>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</si>
  <si>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</si>
  <si>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</si>
  <si>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</si>
  <si>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</si>
  <si>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</si>
  <si>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</si>
  <si>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</si>
  <si>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</si>
  <si>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</si>
  <si>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</si>
  <si>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</si>
  <si>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</si>
  <si>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</si>
  <si>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</si>
  <si>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</si>
  <si>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</si>
  <si>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</si>
  <si>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</si>
  <si>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</si>
  <si>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</si>
  <si>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</si>
  <si>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</si>
  <si>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</si>
  <si>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</si>
  <si>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</si>
  <si>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</si>
  <si>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</si>
  <si>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</si>
  <si>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</si>
  <si>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</si>
  <si>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</si>
  <si>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</si>
  <si>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</si>
  <si>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</si>
  <si>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</si>
  <si>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</si>
  <si>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</si>
  <si>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</si>
  <si>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</si>
  <si>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</si>
  <si>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</si>
  <si>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</si>
  <si>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</si>
  <si>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</si>
  <si>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</si>
  <si>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</si>
  <si>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</si>
  <si>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</si>
  <si>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</si>
  <si>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</si>
  <si>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</si>
  <si>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</si>
  <si>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</si>
  <si>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</si>
  <si>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</si>
  <si>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</si>
  <si>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</si>
  <si>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</si>
  <si>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</si>
  <si>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</si>
  <si>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</si>
  <si>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</si>
  <si>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</si>
  <si>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</si>
  <si>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</si>
  <si>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</si>
  <si>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</si>
  <si>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</si>
  <si>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</si>
  <si>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</si>
  <si>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</si>
  <si>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</si>
  <si>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</si>
  <si>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</si>
  <si>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</si>
  <si>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</si>
  <si>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</si>
  <si>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</si>
  <si>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</si>
  <si>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</si>
  <si>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</si>
  <si>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</si>
  <si>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</si>
  <si>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</si>
  <si>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</si>
  <si>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</si>
  <si>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</si>
  <si>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</si>
  <si>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</si>
  <si>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</si>
  <si>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</si>
  <si>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</si>
  <si>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</si>
  <si>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</si>
  <si>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</si>
  <si>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</si>
  <si>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</si>
  <si>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</si>
  <si>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</si>
  <si>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</si>
  <si>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</si>
  <si>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</si>
  <si>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</si>
  <si>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</si>
  <si>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</si>
  <si>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</si>
  <si>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</si>
  <si>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</si>
  <si>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</si>
  <si>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</si>
  <si>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</si>
  <si>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</si>
  <si>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</si>
  <si>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</si>
  <si>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</si>
  <si>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</si>
  <si>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</si>
  <si>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</si>
  <si>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</si>
  <si>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</si>
  <si>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</si>
  <si>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</si>
  <si>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</si>
  <si>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</si>
  <si>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</si>
  <si>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</si>
  <si>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</si>
  <si>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</si>
  <si>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</si>
  <si>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</si>
  <si>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</si>
  <si>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</si>
  <si>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</si>
  <si>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</si>
  <si>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</si>
  <si>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</si>
  <si>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</si>
  <si>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</si>
  <si>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</si>
  <si>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</si>
  <si>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</si>
  <si>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</si>
  <si>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</si>
  <si>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</si>
  <si>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</si>
  <si>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</si>
  <si>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</si>
  <si>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</si>
  <si>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</si>
  <si>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</si>
  <si>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</si>
  <si>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</si>
  <si>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</si>
  <si>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</si>
  <si>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</si>
  <si>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</si>
  <si>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</si>
  <si>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</si>
  <si>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</si>
  <si>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</si>
  <si>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</si>
  <si>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</si>
  <si>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</si>
  <si>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</si>
  <si>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</si>
  <si>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</si>
  <si>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</si>
  <si>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</si>
  <si>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</si>
  <si>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</si>
  <si>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</si>
  <si>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</si>
  <si>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</si>
  <si>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</si>
  <si>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</si>
  <si>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</si>
  <si>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</si>
  <si>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</si>
  <si>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</si>
  <si>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</si>
  <si>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</si>
  <si>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</si>
  <si>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</si>
  <si>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</si>
  <si>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</si>
  <si>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</si>
  <si>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</si>
  <si>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</si>
  <si>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</si>
  <si>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</si>
  <si>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</si>
  <si>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</si>
  <si>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</si>
  <si>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</si>
  <si>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</si>
  <si>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</si>
  <si>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</si>
  <si>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</si>
  <si>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</si>
  <si>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</si>
  <si>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</si>
  <si>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</si>
  <si>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</si>
  <si>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</si>
  <si>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</si>
  <si>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</si>
  <si>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</si>
  <si>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</si>
  <si>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</si>
  <si>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</si>
  <si>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</si>
  <si>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</si>
  <si>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</si>
  <si>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</si>
  <si>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</si>
  <si>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</si>
  <si>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</si>
  <si>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</si>
  <si>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</si>
  <si>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</si>
  <si>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</si>
  <si>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</si>
  <si>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</si>
  <si>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</si>
  <si>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</si>
  <si>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</si>
  <si>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</si>
  <si>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</si>
  <si>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</si>
  <si>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</si>
  <si>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</si>
  <si>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</si>
  <si>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</si>
  <si>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</si>
  <si>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</si>
  <si>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</si>
  <si>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</si>
  <si>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</si>
  <si>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</si>
  <si>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</si>
  <si>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</si>
  <si>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</si>
  <si>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</si>
  <si>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</si>
  <si>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</si>
  <si>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</si>
  <si>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</si>
  <si>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</si>
  <si>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</si>
  <si>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</si>
  <si>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</si>
  <si>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</si>
  <si>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</si>
  <si>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</si>
  <si>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</si>
  <si>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</si>
  <si>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</si>
  <si>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</si>
  <si>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</si>
  <si>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</si>
  <si>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</si>
  <si>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</si>
  <si>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</si>
  <si>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</si>
  <si>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</si>
  <si>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</si>
  <si>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</si>
  <si>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</si>
  <si>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</si>
  <si>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</si>
  <si>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</si>
  <si>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</si>
  <si>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</si>
  <si>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</si>
  <si>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</si>
  <si>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</si>
  <si>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</si>
  <si>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</si>
  <si>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</si>
  <si>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</si>
  <si>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</si>
  <si>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</si>
  <si>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</si>
  <si>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</si>
  <si>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</si>
  <si>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</si>
  <si>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</si>
  <si>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</si>
  <si>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</si>
  <si>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</si>
  <si>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</si>
  <si>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</si>
  <si>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</si>
  <si>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</si>
  <si>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</si>
  <si>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</si>
  <si>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</si>
  <si>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</si>
  <si>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</si>
  <si>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</si>
  <si>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</si>
  <si>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</si>
  <si>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</si>
  <si>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</si>
  <si>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</si>
  <si>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</si>
  <si>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</si>
  <si>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</si>
  <si>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</si>
  <si>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</si>
  <si>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</si>
  <si>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</si>
  <si>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</si>
  <si>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</si>
  <si>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</si>
  <si>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</si>
  <si>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</si>
  <si>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</si>
  <si>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</si>
  <si>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</si>
  <si>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</si>
  <si>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</si>
  <si>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</si>
  <si>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</si>
  <si>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</si>
  <si>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</si>
  <si>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</si>
  <si>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</si>
  <si>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</si>
  <si>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</si>
  <si>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</si>
  <si>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</si>
  <si>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</si>
  <si>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</si>
  <si>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</si>
  <si>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</si>
  <si>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</si>
  <si>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</si>
  <si>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</si>
  <si>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</si>
  <si>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</si>
  <si>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</si>
  <si>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</si>
  <si>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</si>
  <si>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</si>
  <si>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</si>
  <si>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</si>
  <si>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</si>
  <si>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</si>
  <si>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</si>
  <si>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</si>
  <si>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</si>
  <si>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</si>
  <si>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</si>
  <si>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</si>
  <si>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</si>
  <si>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</si>
  <si>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</si>
  <si>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</si>
  <si>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</si>
  <si>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</si>
  <si>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</si>
  <si>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</si>
  <si>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</si>
  <si>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</si>
  <si>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</si>
  <si>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</si>
  <si>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</si>
  <si>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</si>
  <si>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</si>
  <si>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</si>
  <si>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</si>
  <si>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</si>
  <si>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</si>
  <si>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</si>
  <si>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</si>
  <si>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</si>
  <si>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</si>
  <si>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</si>
  <si>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</si>
  <si>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</si>
  <si>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</si>
  <si>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</si>
  <si>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</si>
  <si>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</si>
  <si>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</si>
  <si>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</si>
  <si>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</si>
  <si>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</si>
  <si>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</si>
  <si>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</si>
  <si>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</si>
  <si>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</si>
  <si>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</si>
  <si>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</si>
  <si>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</si>
  <si>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</si>
  <si>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</si>
  <si>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</si>
  <si>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</si>
  <si>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</si>
  <si>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</si>
  <si>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</si>
  <si>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</si>
  <si>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</si>
  <si>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</si>
  <si>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</si>
  <si>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</si>
  <si>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</si>
  <si>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</si>
  <si>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</si>
  <si>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</si>
  <si>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</si>
  <si>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</si>
  <si>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</si>
  <si>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</si>
  <si>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</si>
  <si>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</si>
  <si>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</si>
  <si>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</si>
  <si>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</si>
  <si>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</si>
  <si>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</si>
  <si>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</si>
  <si>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</si>
  <si>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</si>
  <si>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</si>
  <si>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</si>
  <si>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</si>
  <si>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</si>
  <si>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</si>
  <si>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</si>
  <si>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</si>
  <si>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</si>
  <si>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</si>
  <si>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</si>
  <si>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</si>
  <si>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</si>
  <si>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</si>
  <si>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</si>
  <si>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</si>
  <si>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</si>
  <si>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</si>
  <si>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</si>
  <si>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</si>
  <si>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</si>
  <si>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</si>
  <si>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</si>
  <si>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</si>
  <si>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</si>
  <si>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</si>
  <si>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</si>
  <si>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</si>
  <si>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</si>
  <si>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</si>
  <si>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</si>
  <si>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</si>
  <si>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</si>
  <si>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</si>
  <si>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</si>
  <si>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</si>
  <si>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</si>
  <si>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</si>
  <si>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</si>
  <si>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</si>
  <si>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</si>
  <si>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</si>
  <si>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</si>
  <si>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</si>
  <si>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</si>
  <si>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</si>
  <si>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</si>
  <si>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</si>
  <si>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</si>
  <si>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</si>
  <si>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</si>
  <si>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</si>
  <si>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</si>
  <si>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</si>
  <si>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</si>
  <si>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</si>
  <si>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</si>
  <si>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</si>
  <si>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</si>
  <si>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</si>
  <si>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</si>
  <si>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</si>
  <si>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</si>
  <si>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</si>
  <si>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</si>
  <si>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</si>
  <si>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</si>
  <si>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</si>
  <si>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</si>
  <si>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</si>
  <si>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</si>
  <si>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</si>
  <si>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</si>
  <si>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</si>
  <si>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</si>
  <si>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</si>
  <si>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</si>
  <si>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</si>
  <si>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</si>
  <si>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</si>
  <si>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</si>
  <si>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</si>
  <si>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</si>
  <si>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</si>
  <si>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</si>
  <si>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</si>
  <si>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</si>
  <si>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</si>
  <si>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</si>
  <si>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</si>
  <si>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</si>
  <si>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</si>
  <si>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</si>
  <si>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</si>
  <si>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</si>
  <si>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</si>
  <si>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</si>
  <si>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</si>
  <si>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</si>
  <si>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</si>
  <si>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</si>
  <si>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</si>
  <si>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</si>
  <si>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</si>
  <si>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</si>
  <si>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</si>
  <si>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</si>
  <si>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</si>
  <si>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</si>
  <si>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</si>
  <si>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</si>
  <si>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</si>
  <si>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</si>
  <si>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</si>
  <si>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</si>
  <si>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</si>
  <si>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</si>
  <si>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</si>
  <si>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</si>
  <si>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</si>
  <si>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</si>
  <si>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</si>
  <si>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</si>
  <si>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</si>
  <si>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</si>
  <si>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</si>
  <si>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</si>
  <si>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</si>
  <si>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</si>
  <si>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</si>
  <si>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</si>
  <si>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</si>
  <si>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</si>
  <si>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</si>
  <si>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</si>
  <si>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</si>
  <si>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</si>
  <si>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</si>
  <si>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</si>
  <si>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</si>
  <si>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</si>
  <si>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</si>
  <si>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</si>
  <si>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</si>
  <si>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team at site TS </t>
  </si>
  <si>
    <t>PCM-20251023-00001840</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</si>
  <si>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</si>
  <si>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</si>
  <si>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</si>
  <si>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</si>
  <si>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</si>
  <si>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</si>
  <si>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</si>
  <si>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</si>
  <si>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</si>
  <si>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</si>
  <si>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</si>
  <si>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</si>
  <si>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</si>
  <si>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</si>
  <si>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</si>
  <si>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</si>
  <si>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</si>
  <si>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</si>
  <si>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</si>
  <si>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</si>
  <si>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</si>
  <si>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</si>
  <si>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</si>
  <si>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</si>
  <si>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</si>
  <si>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</si>
  <si>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</si>
  <si>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</si>
  <si>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</si>
  <si>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</si>
  <si>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</si>
  <si>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</si>
  <si>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</si>
  <si>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</si>
  <si>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</si>
  <si>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</si>
  <si>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</si>
  <si>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</si>
  <si>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</si>
  <si>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</si>
  <si>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</si>
  <si>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</si>
  <si>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</si>
  <si>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</si>
  <si>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</si>
  <si>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</si>
  <si>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</si>
  <si>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</si>
  <si>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</si>
  <si>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</si>
  <si>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</si>
  <si>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</si>
  <si>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</si>
  <si>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</si>
  <si>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</si>
  <si>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</si>
  <si>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</si>
  <si>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</si>
  <si>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</si>
  <si>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</si>
  <si>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</si>
  <si>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</si>
  <si>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</si>
  <si>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</si>
  <si>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</si>
  <si>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</si>
  <si>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</si>
  <si>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</si>
  <si>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</si>
  <si>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</si>
  <si>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</si>
  <si>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</si>
  <si>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</si>
  <si>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</si>
  <si>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</si>
  <si>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</si>
  <si>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</si>
  <si>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</si>
  <si>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</si>
  <si>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</si>
  <si>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</si>
  <si>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</si>
  <si>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</si>
  <si>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</si>
  <si>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</si>
  <si>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PCM-20251023-00001890</t>
  </si>
  <si>
    <t>EM team on the way ETA 30 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</si>
  <si>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</si>
  <si>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</si>
  <si>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</si>
  <si>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</si>
  <si>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</si>
  <si>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NO PCM</t>
  </si>
  <si>
    <t>At site TS</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</si>
  <si>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</si>
  <si>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</si>
  <si>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</si>
  <si>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</si>
  <si>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</si>
  <si>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</si>
  <si>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</si>
  <si>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</si>
  <si>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</si>
  <si>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</si>
  <si>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PCM-20251023-00001771 </t>
  </si>
  <si>
    <t xml:space="preserve">out of coverage suspected at site </t>
  </si>
  <si>
    <t>PCM-20251023-00001869</t>
  </si>
  <si>
    <t>Bhab0834</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</si>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</sst>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5" totalsRowShown="0" headerRowDxfId="64" dataDxfId="63" headerRowBorderDxfId="61" tableBorderDxfId="62">
  <autoFilter ref="A1:L11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8" dataDxfId="47" headerRowBorderDxfId="45" tableBorderDxfId="46" totalsRowBorderDxfId="44">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0" totalsRowShown="0" headerRowDxfId="31" dataDxfId="30" headerRowBorderDxfId="28" tableBorderDxfId="29">
  <autoFilter ref="A1:L4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290.89335127314553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10.398362731481029</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9.7841898146725725E-2</v>
      </c>
      <c r="H4" s="138">
        <v>45953.73909722222</v>
      </c>
      <c r="I4" s="136" t="str">
        <f>IFERROR(VLOOKUP(D4,DB!A:F,6,0),"")</f>
        <v>Generator-DG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10476</v>
      </c>
      <c r="E5" s="137" t="s">
        <v>38998</v>
      </c>
      <c r="F5" s="138">
        <v>45953.794976851852</v>
      </c>
      <c r="G5" s="139">
        <f ca="1">IFERROR(NOW()-F5,"")</f>
        <v>4.6800231481029186E-2</v>
      </c>
      <c r="H5" s="165">
        <v>45953.789456018516</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45953.841777083333</v>
      </c>
      <c r="H6" s="165"/>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45953.841777083333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45953.841777083333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45953.841777083333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45953.841777083333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45953.841777083333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45953.841777083333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45953.841777083333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45953.841777083333</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45953.841777083333</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45953.841777083333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45953.841777083333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45953.841777083333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45953.841777083333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45953.841777083333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45953.841777083333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45953.841777083333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45953.841777083333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45953.841777083333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45953.841777083333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45953.841777083333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45953.841777083333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45953.841777083333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45953.841777083333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45953.841777083333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45953.841777083333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45953.841777083333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45953.841777083333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45953.841777083333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45953.841777083333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45953.841777083333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45953.841777083333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45953.841777083333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45953.841777083333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45953.841777083333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45953.841777083333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45953.841777083333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45953.841777083333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45953.841777083333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45953.841777083333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45953.841777083333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45953.841777083333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45953.841777083333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45953.841777083333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45953.841777083333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45953.841777083333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45953.841777083333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45953.841777083333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45953.841777083333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45953.841777083333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45953.841777083333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45953.841777083333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45953.841777083333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45953.841777083333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45953.841777083333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45953.841777083333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45953.841777083333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45953.841777083333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45953.841777083333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45953.841777083333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45953.841777083333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45953.841777083333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45953.841777083333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45953.841777083333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45953.841777083333</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45953.841777083333</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128.84193912037153</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9.3460016203680425</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45953.841777083333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45953.841777083333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45953.841777083333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45953.841777083333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45953.841777083333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45953.841777083333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45953.841777083333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45953.841777083333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45953.841777083333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45953.841777083333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45953.841777083333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45953.841777083333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45953.841777083333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45953.841777083333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45953.841777083333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45953.841777083333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45953.841777083333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45953.841777083333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45953.841777083333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45953.841777083333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45953.841777083333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45953.841777083333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45953.841777083333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45953.841777083333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45953.841777083333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45953.841777083333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45953.841777083333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45953.841777083333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45953.841777083333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45953.841777083333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45953.841777083333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45953.841777083333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45953.841777083333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45953.841777083333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45953.841777083333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45953.841777083333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45953.841777083333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45953.841777083333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5"/>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39090</v>
      </c>
      <c r="B2" s="64" t="str">
        <f>IFERROR(VLOOKUP(D2,DB!A:K,11,0),"")</f>
        <v>R3</v>
      </c>
      <c r="C2" s="18">
        <v>1</v>
      </c>
      <c r="D2" s="64" t="s">
        <v>19127</v>
      </c>
      <c r="E2" s="18" t="s">
        <v>38998</v>
      </c>
      <c r="F2" s="20">
        <v>45953.822094907409</v>
      </c>
      <c r="G2" s="21">
        <f t="shared" ref="G2:G22" ca="1" si="0">IFERROR(NOW()-F2,"-")</f>
        <v>1.9682291662320495E-2</v>
      </c>
      <c r="H2" s="22">
        <v>45953.817013888889</v>
      </c>
      <c r="I2" s="19" t="str">
        <f>IFERROR(VLOOKUP(D2,DB!A:F,6,0),"")</f>
        <v>Power Cube</v>
      </c>
      <c r="J2" s="18" t="str">
        <f>IFERROR(VLOOKUP(D2,DB!A:G,7,0),"")</f>
        <v>No BB Design+Good</v>
      </c>
      <c r="K2" s="47" t="s">
        <v>39091</v>
      </c>
      <c r="L2" s="23" t="str">
        <f>IFERROR(VLOOKUP(D2,DB!A:I,9,0),"")</f>
        <v>Latis</v>
      </c>
    </row>
    <row r="3" spans="1:13" ht="15" customHeight="1">
      <c r="A3" s="19"/>
      <c r="B3" s="64" t="str">
        <f>IFERROR(VLOOKUP(D3,DB!A:K,11,0),"")</f>
        <v/>
      </c>
      <c r="C3" s="18"/>
      <c r="D3" s="18"/>
      <c r="E3" s="18"/>
      <c r="F3" s="20"/>
      <c r="G3" s="21">
        <f t="shared" ca="1" si="0"/>
        <v>45953.841777199072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45953.841777199072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45953.841777199072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45953.841777199072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45953.841777199072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45953.841777199072</v>
      </c>
      <c r="H8" s="22"/>
      <c r="I8" s="19" t="s">
        <v>39092</v>
      </c>
      <c r="J8" s="18" t="str">
        <f>IFERROR(VLOOKUP(D8,DB!A:G,7,0),"")</f>
        <v/>
      </c>
      <c r="K8" s="47"/>
      <c r="L8" s="23" t="str">
        <f>IFERROR(VLOOKUP(D8,DB!A:I,9,0),"")</f>
        <v/>
      </c>
    </row>
    <row r="9" spans="1:13" ht="15" customHeight="1">
      <c r="A9" s="19"/>
      <c r="B9" s="64" t="str">
        <f>IFERROR(VLOOKUP(D9,DB!A:K,11,0),"")</f>
        <v/>
      </c>
      <c r="C9" s="18"/>
      <c r="D9" s="18"/>
      <c r="E9" s="18"/>
      <c r="F9" s="20"/>
      <c r="G9" s="21">
        <f t="shared" ca="1" si="0"/>
        <v>45953.841777199072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45953.841777199072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45953.841777199072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45953.841777199072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45953.841777199072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45953.841777199072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45953.841777199072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45953.841777199072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45953.841777199072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45953.841777199072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45953.841777199072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45953.841777199072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45953.841777199072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45953.841777199072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ref="G23:G86" ca="1" si="1">IFERROR(NOW()-F23,"-")</f>
        <v>45953.841777199072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45953.841777199072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45953.841777199072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45953.841777199072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45953.841777199072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45953.841777199072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45953.841777199072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45953.841777199072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45953.841777199072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45953.841777199072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45953.841777199072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45953.841777199072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45953.841777199072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45953.841777199072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45953.841777199072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45953.841777199072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45953.841777199072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45953.841777199072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45953.841777199072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45953.841777199072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45953.841777199072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45953.841777199072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45953.841777199072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45953.841777199072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45953.841777199072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45953.841777199072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45953.841777199072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45953.841777199072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45953.841777199072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45953.841777199072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45953.841777199072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45953.841777199072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45953.841777199072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45953.841777199072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45953.841777199072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45953.841777199072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45953.841777199072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45953.841777199072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45953.841777199072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45953.841777199072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45953.841777199072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45953.841777199072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45953.841777199072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45953.841777199072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45953.841777199072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45953.841777199072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45953.841777199072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45953.841777199072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45953.841777199072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45953.841777199072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45953.841777199072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45953.841777199072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45953.841777199072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45953.841777199072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45953.841777199072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45953.841777199072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45953.841777199072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45953.841777199072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45953.841777199072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45953.841777199072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45953.841777199072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45953.841777199072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45953.841777199072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45953.841777199072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ref="G87:G150" ca="1" si="2">IFERROR(NOW()-F87,"-")</f>
        <v>45953.841777199072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45953.841777199072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45953.841777199072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45953.841777199072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45953.841777199072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45953.841777199072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45953.841777199072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45953.841777199072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45953.841777199072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45953.841777199072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45953.841777199072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45953.841777199072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45953.841777199072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45953.841777199072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45953.841777199072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45953.841777199072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45953.841777199072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45953.841777199072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45953.841777199072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45953.841777199072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45953.841777199072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45953.841777199072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45953.841777199072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45953.841777199072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45953.841777199072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45953.841777199072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45953.841777199072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45953.841777199072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45953.841777199072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45953.841777199072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45953.841777199072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45953.841777199072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45953.841777199072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45953.841777199072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45953.841777199072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45953.841777199072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45953.841777199072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45953.841777199072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45953.841777199072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45953.841777199072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45953.841777199072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45953.841777199072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45953.841777199072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45953.841777199072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45953.841777199072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45953.841777199072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45953.841777199072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45953.841777199072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45953.841777199072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45953.841777199072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45953.841777199072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45953.841777199072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45953.841777199072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45953.841777199072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45953.841777199072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45953.841777199072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45953.841777199072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45953.841777199072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45953.841777199072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45953.841777199072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45953.841777199072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45953.841777199072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45953.841777199072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45953.841777199072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ref="G151:G214" ca="1" si="3">IFERROR(NOW()-F151,"-")</f>
        <v>45953.841777199072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45953.841777199072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45953.841777199072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45953.841777199072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45953.841777199072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45953.841777199072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45953.841777199072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45953.841777199072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45953.841777199072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45953.841777199072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45953.841777199072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45953.841777199072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45953.841777199072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45953.841777199072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45953.841777199072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45953.841777199072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45953.841777199072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45953.841777199072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45953.841777199072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45953.841777199072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45953.841777199072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45953.841777199072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45953.841777199072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45953.841777199072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45953.841777199072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45953.841777199072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45953.841777199072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45953.841777199072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45953.841777199072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45953.841777199072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45953.841777199072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45953.841777199072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45953.841777199072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45953.841777199072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45953.841777199072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45953.841777199072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45953.841777199072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45953.841777199072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45953.841777199072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45953.841777199072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45953.841777199072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45953.841777199072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45953.841777199072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45953.841777199072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45953.841777199072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45953.841777199072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45953.841777199072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45953.841777199072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45953.841777199072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45953.841777199072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45953.841777199072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45953.841777199072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45953.841777199072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45953.841777199072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45953.841777199072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45953.841777199072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45953.841777199072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45953.841777199072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45953.841777199072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45953.841777199072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45953.841777199072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45953.841777199072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45953.841777199072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45953.841777199072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ref="G215:G278" ca="1" si="4">IFERROR(NOW()-F215,"-")</f>
        <v>45953.841777199072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45953.841777199072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45953.841777199072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45953.841777199072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45953.841777199072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45953.841777199072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45953.841777199072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45953.841777199072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45953.841777199072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45953.841777199072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45953.841777199072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45953.841777199072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45953.841777199072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45953.841777199072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45953.841777199072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45953.841777199072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45953.841777199072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45953.841777199072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45953.841777199072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45953.841777199072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45953.841777199072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45953.841777199072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45953.841777199072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45953.841777199072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45953.841777199072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45953.841777199072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45953.841777199072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45953.841777199072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45953.841777199072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45953.841777199072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45953.841777199072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45953.841777199072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45953.841777199072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45953.841777199072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45953.841777199072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45953.841777199072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45953.841777199072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45953.841777199072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45953.841777199072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45953.841777199072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45953.841777199072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45953.841777199072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45953.841777199072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45953.841777199072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45953.841777199072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45953.841777199072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45953.841777199072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45953.841777199072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45953.841777199072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45953.841777199072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45953.841777199072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45953.841777199072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45953.841777199072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45953.841777199072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45953.841777199072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45953.841777199072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45953.841777199072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45953.841777199072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45953.841777199072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45953.841777199072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45953.841777199072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45953.841777199072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45953.841777199072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45953.841777199072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ref="G279:G342" ca="1" si="5">IFERROR(NOW()-F279,"-")</f>
        <v>45953.841777199072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45953.841777199072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45953.841777199072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45953.841777199072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45953.841777199072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45953.841777199072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45953.841777199072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45953.841777199072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45953.841777199072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45953.841777199072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45953.841777199072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45953.841777199072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45953.841777199072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45953.841777199072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45953.841777199072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45953.841777199072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45953.841777199072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45953.841777199072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45953.841777199072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45953.841777199072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45953.841777199072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45953.841777199072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45953.841777199072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45953.841777199072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45953.841777199072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45953.841777199072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45953.841777199072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45953.841777199072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45953.841777199072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45953.841777199072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45953.841777199072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45953.841777199072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45953.841777199072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45953.841777199072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45953.841777199072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45953.841777199072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45953.841777199072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45953.841777199072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45953.841777199072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45953.841777199072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45953.841777199072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45953.841777199072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45953.841777199072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45953.841777199072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45953.841777199072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45953.841777199072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45953.841777199072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45953.841777199072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45953.841777199072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45953.841777199072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45953.841777199072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45953.841777199072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45953.841777199072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45953.841777199072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45953.841777199072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45953.841777199072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45953.841777199072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45953.841777199072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45953.841777199072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45953.841777199072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45953.841777199072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45953.841777199072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45953.841777199072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45953.841777199072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ref="G343:G406" ca="1" si="6">IFERROR(NOW()-F343,"-")</f>
        <v>45953.841777199072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45953.841777199072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45953.841777199072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45953.841777199072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45953.841777199072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45953.841777199072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45953.841777199072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45953.841777199072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45953.841777199072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45953.841777199072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45953.841777199072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45953.841777199072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45953.841777199072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45953.841777199072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45953.841777199072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45953.841777199072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45953.841777199072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45953.841777199072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45953.841777199072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45953.841777199072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45953.841777199072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45953.841777199072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45953.841777199072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45953.841777199072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45953.841777199072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45953.841777199072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45953.841777199072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45953.841777199072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45953.841777199072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45953.841777199072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45953.841777199072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45953.841777199072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45953.841777199072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45953.841777199072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45953.841777199072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45953.841777199072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45953.841777199072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45953.841777199072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45953.841777199072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45953.841777199072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45953.841777199072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45953.841777199072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45953.841777199072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45953.841777199072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45953.841777199072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45953.841777199072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45953.841777199072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45953.841777199072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45953.841777199072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45953.841777199072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45953.841777199072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45953.841777199072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45953.841777199072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45953.841777199072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45953.841777199072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45953.841777199072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45953.841777199072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45953.841777199072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45953.841777199072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45953.841777199072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45953.841777199072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45953.841777199072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45953.841777199072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45953.841777199072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ref="G407:G470" ca="1" si="7">IFERROR(NOW()-F407,"-")</f>
        <v>45953.841777199072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45953.841777199072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45953.841777199072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45953.841777199072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45953.841777199072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45953.841777199072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45953.841777199072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45953.841777199072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45953.841777199072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45953.841777199072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45953.841777199072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45953.841777199072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45953.841777199072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45953.841777199072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45953.841777199072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45953.841777199072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45953.841777199072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45953.841777199072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45953.841777199072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45953.841777199072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45953.841777199072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45953.841777199072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45953.841777199072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45953.841777199072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45953.841777199072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45953.841777199072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45953.841777199072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45953.841777199072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45953.841777199072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45953.841777199072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45953.841777199072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45953.841777199072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45953.841777199072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45953.841777199072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45953.841777199072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45953.841777199072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45953.841777199072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45953.841777199072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45953.841777199072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45953.841777199072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45953.841777199072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45953.841777199072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45953.841777199072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45953.841777199072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45953.841777199072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45953.841777199072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45953.841777199072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45953.841777199072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45953.841777199072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45953.841777199072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45953.841777199072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45953.841777199072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45953.841777199072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45953.841777199072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45953.841777199072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45953.841777199072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45953.841777199072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45953.841777199072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45953.841777199072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45953.841777199072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45953.841777199072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45953.841777199072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45953.841777199072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45953.841777199072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ref="G471:G534" ca="1" si="8">IFERROR(NOW()-F471,"-")</f>
        <v>45953.841777199072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45953.841777199072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45953.841777199072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45953.841777199072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45953.841777199072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45953.841777199072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45953.841777199072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45953.841777199072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45953.841777199072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45953.841777199072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45953.841777199072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45953.841777199072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45953.841777199072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45953.841777199072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45953.841777199072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45953.841777199072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45953.841777199072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45953.841777199072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45953.841777199072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45953.841777199072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45953.841777199072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45953.841777199072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45953.841777199072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45953.841777199072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45953.841777199072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45953.841777199072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45953.841777199072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45953.841777199072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45953.841777199072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45953.841777199072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45953.841777199072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45953.841777199072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45953.841777199072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45953.841777199072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45953.841777199072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45953.841777199072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45953.841777199072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45953.841777199072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45953.841777199072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45953.841777199072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45953.841777199072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45953.841777199072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45953.841777199072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45953.841777199072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45953.841777199072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45953.841777199072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45953.841777199072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45953.841777199072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45953.841777199072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45953.841777199072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45953.841777199072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45953.841777199072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45953.841777199072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45953.841777199072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45953.841777199072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45953.841777199072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45953.841777199072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45953.841777199072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45953.841777199072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45953.841777199072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45953.841777199072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45953.841777199072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45953.841777199072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45953.841777199072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ref="G535:G598" ca="1" si="9">IFERROR(NOW()-F535,"-")</f>
        <v>45953.841777199072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45953.841777199072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45953.841777199072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45953.841777199072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45953.841777199072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45953.841777199072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45953.841777199072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45953.841777199072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45953.841777199072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45953.841777199072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45953.841777199072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45953.841777199072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45953.841777199072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45953.841777199072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45953.841777199072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45953.841777199072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45953.841777199072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45953.841777199072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45953.841777199072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45953.841777199072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45953.841777199072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45953.841777199072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45953.841777199072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45953.841777199072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45953.841777199072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45953.841777199072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45953.841777199072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45953.841777199072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45953.841777199072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45953.841777199072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45953.841777199072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45953.841777199072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45953.841777199072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45953.841777199072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45953.841777199072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45953.841777199072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45953.841777199072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45953.841777199072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45953.841777199072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45953.841777199072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45953.841777199072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45953.841777199072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45953.841777199072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45953.841777199072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45953.841777199072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45953.841777199072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45953.841777199072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45953.841777199072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45953.841777199072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45953.841777199072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45953.841777199072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45953.841777199072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45953.841777199072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45953.841777199072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45953.841777199072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45953.841777199072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45953.841777199072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45953.841777199072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45953.841777199072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45953.841777199072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45953.841777199072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45953.841777199072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45953.841777199072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45953.841777199072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ref="G599:G662" ca="1" si="10">IFERROR(NOW()-F599,"-")</f>
        <v>45953.841777199072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45953.841777199072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45953.841777199072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45953.841777199072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45953.841777199072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45953.841777199072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45953.841777199072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45953.841777199072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45953.841777199072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45953.841777199072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45953.841777199072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45953.841777199072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45953.841777199072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45953.841777199072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45953.841777199072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45953.841777199072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45953.841777199072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45953.841777199072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45953.841777199072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45953.841777199072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45953.841777199072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45953.841777199072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45953.841777199072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45953.841777199072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45953.841777199072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45953.841777199072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45953.841777199072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45953.841777199072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45953.841777199072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45953.841777199072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45953.841777199072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45953.841777199072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45953.841777199072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45953.841777199072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45953.841777199072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45953.841777199072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45953.841777199072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45953.841777199072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45953.841777199072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45953.841777199072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45953.841777199072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45953.841777199072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45953.841777199072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45953.841777199072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45953.841777199072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45953.841777199072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45953.841777199072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45953.841777199072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45953.841777199072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45953.841777199072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45953.841777199072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45953.841777199072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45953.841777199072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45953.841777199072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45953.841777199072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45953.841777199072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45953.841777199072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45953.841777199072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45953.841777199072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45953.841777199072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45953.841777199072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45953.841777199072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45953.841777199072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45953.841777199072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ref="G663:G726" ca="1" si="11">IFERROR(NOW()-F663,"-")</f>
        <v>45953.841777199072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45953.841777199072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45953.841777199072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45953.841777199072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45953.841777199072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45953.841777199072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45953.841777199072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45953.841777199072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45953.841777199072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45953.841777199072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45953.841777199072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45953.841777199072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45953.841777199072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45953.841777199072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45953.841777199072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45953.841777199072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45953.841777199072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45953.841777199072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45953.841777199072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45953.841777199072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45953.841777199072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45953.841777199072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45953.841777199072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45953.841777199072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45953.841777199072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45953.841777199072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45953.841777199072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45953.841777199072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45953.841777199072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45953.841777199072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45953.841777199072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45953.841777199072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45953.841777199072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45953.841777199072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45953.841777199072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45953.841777199072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45953.841777199072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45953.841777199072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45953.841777199072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45953.841777199072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45953.841777199072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45953.841777199072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45953.841777199072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45953.841777199072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45953.841777199072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45953.841777199072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45953.841777199072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45953.841777199072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45953.841777199072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45953.841777199072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45953.841777199072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45953.841777199072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45953.841777199072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45953.841777199072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45953.841777199072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45953.841777199072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45953.841777199072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45953.841777199072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45953.841777199072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45953.841777199072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45953.841777199072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45953.841777199072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45953.841777199072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45953.841777199072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ref="G727:G790" ca="1" si="12">IFERROR(NOW()-F727,"-")</f>
        <v>45953.841777199072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45953.841777199072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45953.841777199072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45953.841777199072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45953.841777199072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45953.841777199072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45953.841777199072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45953.841777199072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45953.841777199072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45953.841777199072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45953.841777199072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45953.841777199072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45953.841777199072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45953.841777199072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45953.841777199072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45953.841777199072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45953.841777199072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45953.841777199072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45953.841777199072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45953.841777199072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45953.841777199072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45953.841777199072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45953.841777199072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45953.841777199072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45953.841777199072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45953.841777199072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45953.841777199072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45953.841777199072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45953.841777199072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45953.841777199072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45953.841777199072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45953.841777199072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45953.841777199072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45953.841777199072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45953.841777199072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45953.841777199072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45953.841777199072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45953.841777199072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45953.841777199072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45953.841777199072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45953.841777199072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45953.841777199072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45953.841777199072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45953.841777199072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45953.841777199072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45953.841777199072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45953.841777199072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45953.841777199072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45953.841777199072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45953.841777199072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45953.841777199072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45953.841777199072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45953.841777199072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45953.841777199072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45953.841777199072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45953.841777199072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45953.841777199072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45953.841777199072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45953.841777199072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45953.841777199072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45953.841777199072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45953.841777199072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45953.841777199072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45953.841777199072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ref="G791:G854" ca="1" si="13">IFERROR(NOW()-F791,"-")</f>
        <v>45953.841777199072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45953.841777199072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45953.841777199072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45953.841777199072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45953.841777199072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45953.841777199072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45953.841777199072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45953.841777199072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45953.841777199072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45953.841777199072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45953.841777199072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45953.841777199072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45953.841777199072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45953.841777199072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45953.841777199072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45953.841777199072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45953.841777199072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45953.841777199072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45953.841777199072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45953.841777199072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45953.841777199072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45953.841777199072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45953.841777199072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45953.841777199072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45953.841777199072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45953.841777199072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45953.841777199072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45953.841777199072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45953.841777199072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45953.841777199072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45953.841777199072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45953.841777199072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45953.841777199072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45953.841777199072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45953.841777199072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45953.841777199072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45953.841777199072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45953.841777199072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45953.841777199072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45953.841777199072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45953.841777199072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45953.841777199072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45953.841777199072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45953.841777199072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45953.841777199072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45953.841777199072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45953.841777199072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45953.841777199072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45953.841777199072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45953.841777199072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45953.841777199072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45953.841777199072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45953.841777199072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45953.841777199072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45953.841777199072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45953.841777199072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45953.841777199072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45953.841777199072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45953.841777199072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45953.841777199072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45953.841777199072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45953.841777199072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45953.841777199072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45953.841777199072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ref="G855:G918" ca="1" si="14">IFERROR(NOW()-F855,"-")</f>
        <v>45953.841777199072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45953.841777199072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45953.841777199072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45953.841777199072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45953.841777199072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45953.841777199072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45953.841777199072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45953.841777199072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45953.841777199072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45953.841777199072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45953.841777199072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45953.841777199072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45953.841777199072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45953.841777199072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45953.841777199072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45953.841777199072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45953.841777199072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45953.841777199072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45953.841777199072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45953.841777199072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45953.841777199072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45953.841777199072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45953.841777199072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45953.841777199072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45953.841777199072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45953.841777199072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45953.841777199072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45953.841777199072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45953.841777199072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45953.841777199072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45953.841777199072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45953.841777199072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45953.841777199072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45953.841777199072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45953.841777199072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45953.841777199072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45953.841777199072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45953.841777199072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45953.841777199072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45953.841777199072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45953.841777199072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45953.841777199072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45953.841777199072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45953.841777199072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45953.841777199072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45953.841777199072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45953.841777199072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45953.841777199072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45953.841777199072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45953.841777199072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45953.841777199072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45953.841777199072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45953.841777199072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45953.841777199072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45953.841777199072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45953.841777199072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45953.841777199072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45953.841777199072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45953.841777199072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45953.841777199072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45953.841777199072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45953.841777199072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45953.841777199072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45953.841777199072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ref="G919:G982" ca="1" si="15">IFERROR(NOW()-F919,"-")</f>
        <v>45953.841777199072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45953.841777199072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45953.841777199072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45953.841777199072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45953.841777199072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45953.841777199072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45953.841777199072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45953.841777199072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45953.841777199072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45953.841777199072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45953.841777199072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45953.841777199072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45953.841777199072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45953.841777199072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45953.841777199072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45953.841777199072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45953.841777199072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45953.841777199072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45953.841777199072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45953.841777199072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45953.841777199072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45953.841777199072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45953.841777199072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45953.841777199072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45953.841777199072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45953.841777199072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45953.841777199072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45953.841777199072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45953.841777199072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45953.841777199072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45953.841777199072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45953.841777199072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45953.841777199072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45953.841777199072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45953.841777199072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45953.841777199072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45953.841777199072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45953.841777199072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45953.841777199072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45953.841777199072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45953.841777199072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45953.841777199072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45953.841777199072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45953.841777199072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45953.841777199072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45953.841777199072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45953.841777199072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45953.841777199072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45953.841777199072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45953.841777199072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45953.841777199072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45953.841777199072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45953.841777199072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45953.841777199072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45953.841777199072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45953.841777199072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45953.841777199072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45953.841777199072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45953.841777199072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45953.841777199072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45953.841777199072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45953.841777199072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45953.841777199072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45953.841777199072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ref="G983:G1046" ca="1" si="16">IFERROR(NOW()-F983,"-")</f>
        <v>45953.841777199072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45953.841777199072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45953.841777199072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45953.841777199072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45953.841777199072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45953.841777199072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45953.841777199072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45953.841777199072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45953.841777199072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45953.841777199072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45953.841777199072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45953.841777199072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45953.841777199072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45953.841777199072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45953.841777199072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45953.841777199072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45953.841777199072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45953.841777199072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45953.841777199072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45953.841777199072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45953.841777199072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45953.841777199072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45953.841777199072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45953.841777199072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45953.841777199072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45953.841777199072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45953.841777199072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45953.841777199072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45953.841777199072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45953.841777199072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45953.841777199072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45953.841777199072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45953.841777199072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45953.841777199072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45953.841777199072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45953.841777199072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45953.841777199072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45953.841777199072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45953.841777199072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45953.841777199072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45953.841777199072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45953.841777199072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45953.841777199072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45953.841777199072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45953.841777199072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45953.841777199072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45953.841777199072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45953.841777199072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45953.841777199072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45953.841777199072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45953.841777199072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45953.841777199072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45953.841777199072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45953.841777199072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45953.841777199072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45953.841777199072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45953.841777199072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45953.841777199072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45953.841777199072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45953.841777199072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45953.841777199072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45953.841777199072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45953.841777199072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45953.841777199072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ref="G1047:G1110" ca="1" si="17">IFERROR(NOW()-F1047,"-")</f>
        <v>45953.841777199072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45953.841777199072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45953.841777199072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45953.841777199072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45953.841777199072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45953.841777199072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45953.841777199072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45953.841777199072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45953.841777199072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45953.841777199072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45953.841777199072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45953.841777199072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45953.841777199072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45953.841777199072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45953.841777199072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45953.841777199072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45953.841777199072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45953.841777199072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45953.841777199072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45953.841777199072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45953.841777199072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45953.841777199072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45953.841777199072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45953.841777199072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45953.841777199072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45953.841777199072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45953.841777199072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45953.841777199072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45953.841777199072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45953.841777199072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45953.841777199072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45953.841777199072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45953.841777199072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45953.841777199072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45953.841777199072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45953.841777199072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45953.841777199072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45953.841777199072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45953.841777199072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45953.841777199072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45953.841777199072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45953.841777199072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45953.841777199072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45953.841777199072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45953.841777199072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45953.841777199072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45953.841777199072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45953.841777199072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45953.841777199072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45953.841777199072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45953.841777199072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45953.841777199072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45953.841777199072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45953.841777199072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45953.841777199072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45953.841777199072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45953.841777199072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45953.841777199072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45953.841777199072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45953.841777199072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45953.841777199072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45953.841777199072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45953.841777199072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45953.841777199072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ref="G1111:G1125" ca="1" si="18">IFERROR(NOW()-F1111,"-")</f>
        <v>45953.841777199072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45953.841777199072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45953.841777199072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45953.841777199072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45953.841777199072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45953.841777199072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45953.841777199072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45953.841777199072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45953.841777199072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45953.841777199072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45953.841777199072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45953.841777199072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45953.841777199072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45953.841777199072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45953.841777199072</v>
      </c>
      <c r="H1125" s="22"/>
      <c r="I1125" s="19" t="str">
        <f>IFERROR(VLOOKUP(D1125,DB!A:F,6,0),"")</f>
        <v/>
      </c>
      <c r="J1125" s="18" t="str">
        <f>IFERROR(VLOOKUP(D1125,DB!A:G,7,0),"")</f>
        <v/>
      </c>
      <c r="K1125" s="47"/>
      <c r="L1125" s="23" t="str">
        <f>IFERROR(VLOOKUP(D1125,DB!A:I,9,0),"")</f>
        <v/>
      </c>
    </row>
  </sheetData>
  <dataValidations count="2">
    <dataValidation allowBlank="1" showInputMessage="1" showErrorMessage="1" sqref="E1" xr:uid="{5914219A-CB83-432D-936A-CC0CB6F3982A}"/>
    <dataValidation type="list" allowBlank="1" showInputMessage="1" showErrorMessage="1" sqref="E2:E11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250.36105949073681</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0.20705486110819038</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95" t="s">
        <v>33649</v>
      </c>
      <c r="E4" s="100" t="s">
        <v>38998</v>
      </c>
      <c r="F4" s="125"/>
      <c r="G4" s="126">
        <f ca="1">IFERROR(NOW()-F4,"")</f>
        <v>45953.841777083333</v>
      </c>
      <c r="H4" s="125">
        <v>45953.743101851855</v>
      </c>
      <c r="I4" s="121" t="str">
        <f>IFERROR(VLOOKUP(D4,DB!A:F,6,0),"")</f>
        <v>Generator-SG</v>
      </c>
      <c r="J4" s="121" t="str">
        <f>IFERROR(VLOOKUP(D4,DB!A:G,7,0),"")</f>
        <v>Vandalized</v>
      </c>
      <c r="K4" s="127" t="s">
        <v>39098</v>
      </c>
      <c r="L4" s="123" t="str">
        <f>IFERROR(VLOOKUP(D4,DB!A:I,9,0),"")</f>
        <v>Latis</v>
      </c>
    </row>
    <row r="5" spans="1:16" ht="15" customHeight="1">
      <c r="A5" s="121" t="s">
        <v>39099</v>
      </c>
      <c r="B5" s="121" t="str">
        <f>IFERROR(VLOOKUP(D5,DB!A:K,11,0),"")</f>
        <v>R4</v>
      </c>
      <c r="C5" s="122">
        <v>2</v>
      </c>
      <c r="D5" s="95" t="s">
        <v>35586</v>
      </c>
      <c r="E5" s="100" t="s">
        <v>38998</v>
      </c>
      <c r="F5" s="125">
        <v>45953.820138888892</v>
      </c>
      <c r="G5" s="126">
        <f ca="1">IFERROR(NOW()-F5,"")</f>
        <v>2.163819444103865E-2</v>
      </c>
      <c r="H5" s="125">
        <v>45953.776747685188</v>
      </c>
      <c r="I5" s="121" t="str">
        <f>IFERROR(VLOOKUP(D5,DB!A:F,6,0),"")</f>
        <v>SCECO</v>
      </c>
      <c r="J5" s="121" t="str">
        <f>IFERROR(VLOOKUP(D5,DB!A:G,7,0),"")</f>
        <v>In progress</v>
      </c>
      <c r="K5" s="127" t="s">
        <v>39100</v>
      </c>
      <c r="L5" s="123" t="str">
        <f>IFERROR(VLOOKUP(D5,DB!A:I,9,0),"")</f>
        <v>Latis</v>
      </c>
    </row>
    <row r="6" spans="1:16" ht="15" customHeight="1">
      <c r="A6" s="121"/>
      <c r="B6" s="121" t="str">
        <f>IFERROR(VLOOKUP(D6,DB!A:K,11,0),"")</f>
        <v/>
      </c>
      <c r="C6" s="122"/>
      <c r="D6" s="95"/>
      <c r="E6" s="100"/>
      <c r="F6" s="125"/>
      <c r="G6" s="126">
        <f ca="1">IFERROR(NOW()-F6,"")</f>
        <v>45953.841777083333</v>
      </c>
      <c r="H6" s="125"/>
      <c r="I6" s="121" t="str">
        <f>IFERROR(VLOOKUP(D6,DB!A:F,6,0),"")</f>
        <v/>
      </c>
      <c r="J6" s="121" t="str">
        <f>IFERROR(VLOOKUP(D6,DB!A:G,7,0),"")</f>
        <v/>
      </c>
      <c r="K6" s="127"/>
      <c r="L6" s="123" t="str">
        <f>IFERROR(VLOOKUP(D6,DB!A:I,9,0),"")</f>
        <v/>
      </c>
    </row>
    <row r="7" spans="1:16" ht="15" customHeight="1">
      <c r="A7" s="121"/>
      <c r="B7" s="121" t="str">
        <f>IFERROR(VLOOKUP(D8,DB!A:K,11,0),"")</f>
        <v/>
      </c>
      <c r="C7" s="122"/>
      <c r="D7" s="95"/>
      <c r="E7" s="100"/>
      <c r="F7" s="125"/>
      <c r="G7" s="126">
        <f ca="1">IFERROR(NOW()-F7,"")</f>
        <v>45953.841777083333</v>
      </c>
      <c r="H7" s="125"/>
      <c r="I7" s="121" t="str">
        <f>IFERROR(VLOOKUP(D8,DB!A:F,6,0),"")</f>
        <v/>
      </c>
      <c r="J7" s="121" t="str">
        <f>IFERROR(VLOOKUP(D8,DB!A:G,7,0),"")</f>
        <v/>
      </c>
      <c r="K7" s="127"/>
      <c r="L7" s="123" t="str">
        <f>IFERROR(VLOOKUP(D8,DB!A:I,9,0),"")</f>
        <v/>
      </c>
    </row>
    <row r="8" spans="1:16" ht="15" customHeight="1">
      <c r="A8" s="121"/>
      <c r="B8" s="121" t="str">
        <f>IFERROR(VLOOKUP(#REF!,DB!A:K,11,0),"")</f>
        <v/>
      </c>
      <c r="C8" s="122"/>
      <c r="D8" s="95"/>
      <c r="E8" s="100"/>
      <c r="F8" s="125"/>
      <c r="G8" s="126">
        <f ca="1">IFERROR(NOW()-F8,"")</f>
        <v>45953.841777083333</v>
      </c>
      <c r="H8" s="125"/>
      <c r="I8" s="121" t="str">
        <f>IFERROR(VLOOKUP(#REF!,DB!A:F,6,0),"")</f>
        <v/>
      </c>
      <c r="J8" s="121" t="str">
        <f>IFERROR(VLOOKUP(#REF!,DB!A:G,7,0),"")</f>
        <v/>
      </c>
      <c r="K8" s="127"/>
      <c r="L8" s="123" t="str">
        <f>IFERROR(VLOOKUP(#REF!,DB!A:I,9,0),"")</f>
        <v/>
      </c>
    </row>
    <row r="9" spans="1:16" ht="15" customHeight="1">
      <c r="A9" s="121"/>
      <c r="B9" s="121" t="str">
        <f>IFERROR(VLOOKUP(D9,DB!A:K,11,0),"")</f>
        <v/>
      </c>
      <c r="C9" s="122"/>
      <c r="D9" s="95"/>
      <c r="E9" s="100"/>
      <c r="F9" s="125"/>
      <c r="G9" s="126">
        <f ca="1">IFERROR(NOW()-F9,"")</f>
        <v>45953.841777083333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45953.841777083333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45953.841777083333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45953.841777083333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45953.841777083333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45953.841777083333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45953.841777083333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45953.841777083333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45953.841777083333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45953.841777083333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45953.841777083333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45953.841777083333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45953.841777083333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45953.841777083333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45953.841777083333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45953.841777083333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45953.841777083333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45953.841777083333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45953.841777083333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45953.841777083333</v>
      </c>
      <c r="H28" s="125"/>
      <c r="I28" s="121" t="str">
        <f>IFERROR(VLOOKUP(D28,DB!A:F,6,0),"")</f>
        <v/>
      </c>
      <c r="J28" s="121" t="str">
        <f>IFERROR(VLOOKUP(D28,DB!A:G,7,0),"")</f>
        <v/>
      </c>
      <c r="K28" s="127"/>
      <c r="L28" s="123" t="str">
        <f>IFERROR(VLOOKUP(D28,DB!A:I,9,0),"")</f>
        <v/>
      </c>
    </row>
    <row r="29" spans="1:12" ht="15" customHeight="1">
      <c r="A29" s="121"/>
      <c r="B29" s="121" t="str">
        <f>IFERROR(VLOOKUP(D30,DB!A:K,11,0),"")</f>
        <v/>
      </c>
      <c r="C29" s="122"/>
      <c r="D29" s="123"/>
      <c r="E29" s="124"/>
      <c r="F29" s="125"/>
      <c r="G29" s="126">
        <f ca="1">IFERROR(NOW()-F29,"")</f>
        <v>45953.841777083333</v>
      </c>
      <c r="H29" s="125"/>
      <c r="I29" s="121" t="str">
        <f>IFERROR(VLOOKUP(D30,DB!A:F,6,0),"")</f>
        <v/>
      </c>
      <c r="J29" s="121" t="str">
        <f>IFERROR(VLOOKUP(D30,DB!A:G,7,0),"")</f>
        <v/>
      </c>
      <c r="K29" s="127"/>
      <c r="L29" s="123" t="str">
        <f>IFERROR(VLOOKUP(D30,DB!A:I,9,0),"")</f>
        <v/>
      </c>
    </row>
    <row r="30" spans="1:12" ht="15" customHeight="1">
      <c r="A30" s="121"/>
      <c r="B30" s="121" t="str">
        <f>IFERROR(VLOOKUP(#REF!,DB!A:K,11,0),"")</f>
        <v/>
      </c>
      <c r="C30" s="122"/>
      <c r="D30" s="123"/>
      <c r="E30" s="124"/>
      <c r="F30" s="125"/>
      <c r="G30" s="126">
        <f ca="1">IFERROR(NOW()-F30,"")</f>
        <v>45953.841777083333</v>
      </c>
      <c r="H30" s="125"/>
      <c r="I30" s="121" t="str">
        <f>IFERROR(VLOOKUP(#REF!,DB!A:F,6,0),"")</f>
        <v/>
      </c>
      <c r="J30" s="121" t="str">
        <f>IFERROR(VLOOKUP(#REF!,DB!A:G,7,0),"")</f>
        <v/>
      </c>
      <c r="K30" s="127"/>
      <c r="L30" s="123" t="str">
        <f>IFERROR(VLOOKUP(#REF!,DB!A:I,9,0),"")</f>
        <v/>
      </c>
    </row>
    <row r="31" spans="1:12" ht="15" customHeight="1">
      <c r="A31" s="121"/>
      <c r="B31" s="121" t="str">
        <f>IFERROR(VLOOKUP(D31,DB!A:K,11,0),"")</f>
        <v/>
      </c>
      <c r="C31" s="122"/>
      <c r="D31" s="123"/>
      <c r="E31" s="124"/>
      <c r="F31" s="125"/>
      <c r="G31" s="126">
        <f ca="1">IFERROR(NOW()-F31,"")</f>
        <v>45953.841777083333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45953.841777083333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45953.841777083333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45953.841777083333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45953.841777083333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45953.841777083333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45953.841777083333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45953.841777083333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45953.841777083333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45953.841777083333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45953.841777083333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45953.841777083333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45953.841777083333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45953.841777083333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45953.841777083333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45953.841777083333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45953.841777083333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45953.841777083333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45953.841777083333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45953.841777083333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45953.841777083333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45953.841777083333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45953.841777083333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45953.841777083333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45953.841777083333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45953.841777083333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45953.841777083333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45953.841777083333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45953.841777083333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45953.841777083333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45953.841777083333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45953.841777083333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45953.841777083333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45953.841777083333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45953.841777083333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45953.841777083333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45953.841777083333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45953.841777083333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45953.841777083333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45953.841777083333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45953.841777083333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45953.841777083333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45953.841777083333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45953.841777083333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45953.841777083333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45953.841777083333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45953.841777083333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45953.841777083333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45953.841777083333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45953.841777083333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45953.841777083333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45953.841777083333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45953.841777083333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45953.841777083333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45953.841777083333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45953.841777083333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45953.841777083333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45953.841777083333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45953.841777083333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45953.841777083333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45953.841777083333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45953.841777083333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45953.841777083333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45953.841777083333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45953.841777083333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45953.841777083333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45953.841777083333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45953.841777083333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45953.841777083333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45953.841777083333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45953.841777083333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45953.841777083333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45953.841777083333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45953.841777083333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45953.841777083333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45953.841777083333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45953.841777083333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45953.841777083333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45953.841777083333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45953.841777083333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45953.841777083333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45953.841777083333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45953.841777083333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45953.841777083333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45953.841777083333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45953.841777083333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45953.841777083333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45953.841777083333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45953.841777083333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45953.841777083333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45953.841777083333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45953.841777083333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45953.841777083333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45953.841777083333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45953.841777083333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45953.841777083333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45953.841777083333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45953.841777083333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45953.841777083333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45953.841777083333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45953.841777083333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45953.841777083333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45953.841777083333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45953.841777083333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45953.841777083333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45953.841777083333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45953.841777083333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45953.841777083333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45953.841777083333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45953.841777083333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45953.841777083333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45953.841777083333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45953.841777083333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45953.841777083333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45953.841777083333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45953.841777083333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45953.841777083333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45953.841777083333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45953.841777083333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45953.841777083333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45953.841777083333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45953.841777083333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45953.841777083333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45953.841777083333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45953.841777083333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45953.841777083333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45953.841777083333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45953.841777083333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45953.841777083333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45953.841777083333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45953.841777083333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45953.841777083333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45953.841777083333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45953.841777083333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45953.841777083333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45953.841777083333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45953.841777083333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45953.841777083333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45953.841777083333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45953.841777083333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45953.841777083333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45953.841777083333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45953.841777083333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45953.841777083333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45953.841777083333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45953.841777083333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45953.841777083333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45953.841777083333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45953.841777083333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45953.841777083333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45953.841777083333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45953.841777083333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45953.841777083333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45953.841777083333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45953.841777083333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45953.841777083333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45953.841777083333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45953.841777083333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45953.841777083333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45953.841777083333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45953.841777083333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45953.841777083333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45953.841777083333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45953.841777083333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45953.841777083333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45953.841777083333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45953.841777083333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45953.841777083333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45953.841777083333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45953.841777083333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45953.841777083333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45953.841777083333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45953.841777083333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45953.841777083333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45953.841777083333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45953.841777083333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45953.841777083333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45953.841777083333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45953.841777083333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45953.841777083333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45953.841777083333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45953.841777083333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45953.841777083333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45953.841777083333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45953.841777083333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45953.841777083333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45953.841777083333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45953.841777083333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45953.841777083333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45953.841777083333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45953.841777083333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45953.841777083333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45953.841777083333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45953.841777083333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45953.841777083333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45953.841777083333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45953.841777083333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45953.841777083333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45953.841777083333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45953.841777083333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45953.841777083333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45953.841777083333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45953.841777083333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45953.841777083333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45953.841777083333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45953.841777083333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45953.841777083333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45953.841777083333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45953.841777083333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45953.841777083333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45953.841777083333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45953.841777083333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45953.841777083333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45953.841777083333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45953.841777083333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45953.841777083333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45953.841777083333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45953.841777083333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45953.841777083333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45953.841777083333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45953.841777083333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45953.841777083333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45953.841777083333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45953.841777083333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45953.841777083333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45953.841777083333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45953.841777083333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45953.841777083333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45953.841777083333</v>
      </c>
      <c r="H259" s="125"/>
      <c r="I259" s="121" t="str">
        <f>IFERROR(VLOOKUP(D259,DB!A:F,6,0),"")</f>
        <v/>
      </c>
      <c r="J259" s="121" t="str">
        <f>IFERROR(VLOOKUP(D259,DB!A:G,7,0),"")</f>
        <v/>
      </c>
      <c r="K259" s="127"/>
      <c r="L259" s="123" t="str">
        <f>IFERROR(VLOOKUP(D259,DB!A:I,9,0),"")</f>
        <v/>
      </c>
    </row>
    <row r="260" spans="1:12" ht="15" customHeight="1">
      <c r="A260" s="128"/>
      <c r="B260" s="128" t="str">
        <f>IFERROR(VLOOKUP(D260,DB!A:K,11,0),"")</f>
        <v/>
      </c>
      <c r="C260" s="129"/>
      <c r="D260" s="130"/>
      <c r="E260" s="131"/>
      <c r="F260" s="132"/>
      <c r="G260" s="133">
        <f ca="1">IFERROR(NOW()-F260,"")</f>
        <v>45953.841777083333</v>
      </c>
      <c r="H260" s="132"/>
      <c r="I260" s="128" t="str">
        <f>IFERROR(VLOOKUP(D260,DB!A:F,6,0),"")</f>
        <v/>
      </c>
      <c r="J260" s="128" t="str">
        <f>IFERROR(VLOOKUP(D260,DB!A:G,7,0),"")</f>
        <v/>
      </c>
      <c r="K260" s="134"/>
      <c r="L260" s="130" t="str">
        <f>IFERROR(VLOOKUP(D260,DB!A:I,9,0),"")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39101</v>
      </c>
      <c r="B2" s="37" t="str">
        <f>IFERROR(VLOOKUP(D2,DB!A:K,11,0),"")</f>
        <v>R5</v>
      </c>
      <c r="C2" s="37">
        <v>3</v>
      </c>
      <c r="D2" s="120" t="s">
        <v>36034</v>
      </c>
      <c r="E2" s="37" t="s">
        <v>38998</v>
      </c>
      <c r="F2" s="38">
        <v>45891.832060185188</v>
      </c>
      <c r="G2" s="146">
        <f ca="1">IFERROR(NOW()-F2,"")</f>
        <v>62.009716898144688</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39083</v>
      </c>
      <c r="F3" s="38">
        <v>45926.188877314817</v>
      </c>
      <c r="G3" s="146">
        <f t="shared" ref="G3" ca="1" si="0">IFERROR(NOW()-F3,"")</f>
        <v>27.652899768516363</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9.0702030092579662</v>
      </c>
      <c r="H4" s="38">
        <v>45944.676192129627</v>
      </c>
      <c r="I4" s="37" t="str">
        <f>IFERROR(VLOOKUP(D4,DB!A:F,6,0),"")</f>
        <v>SCECO</v>
      </c>
      <c r="J4" s="37" t="str">
        <f>IFERROR(VLOOKUP(D4,DB!A:G,7,0),"")</f>
        <v>Dead</v>
      </c>
      <c r="K4" s="37" t="s">
        <v>39106</v>
      </c>
      <c r="L4" s="37" t="str">
        <f>IFERROR(VLOOKUP(D4,DB!A:I,9,0),"")</f>
        <v>Latis</v>
      </c>
    </row>
    <row r="5" spans="1:13" ht="48" customHeight="1">
      <c r="A5" s="154" t="s">
        <v>39107</v>
      </c>
      <c r="B5" s="154" t="str">
        <f>IFERROR(VLOOKUP(D5,DB!A:K,11,0),"")</f>
        <v>R5</v>
      </c>
      <c r="C5" s="154">
        <v>1</v>
      </c>
      <c r="D5" s="154" t="s">
        <v>34781</v>
      </c>
      <c r="E5" s="154" t="s">
        <v>39083</v>
      </c>
      <c r="F5" s="155">
        <v>45948.661111111112</v>
      </c>
      <c r="G5" s="156">
        <f ca="1">IFERROR(NOW()-F5,"")</f>
        <v>5.180665972220595</v>
      </c>
      <c r="H5" s="155">
        <v>45948.661111111112</v>
      </c>
      <c r="I5" s="154" t="str">
        <f>IFERROR(VLOOKUP(D5,DB!A:F,6,0),"")</f>
        <v>SCECO</v>
      </c>
      <c r="J5" s="154" t="str">
        <f>IFERROR(VLOOKUP(D5,DB!A:G,7,0),"")</f>
        <v>Dead</v>
      </c>
      <c r="K5" s="154" t="s">
        <v>39108</v>
      </c>
      <c r="L5" s="154" t="str">
        <f>IFERROR(VLOOKUP(D5,DB!A:I,9,0),"")</f>
        <v>Latis</v>
      </c>
    </row>
    <row r="6" spans="1:13" ht="15">
      <c r="A6" s="160"/>
      <c r="B6" s="160" t="str">
        <f>IFERROR(VLOOKUP(D6,DB!A:K,11,0),"")</f>
        <v/>
      </c>
      <c r="C6" s="160"/>
      <c r="D6" s="160"/>
      <c r="E6" s="160"/>
      <c r="F6" s="161"/>
      <c r="G6" s="162">
        <f ca="1">IFERROR(NOW()-F6,"")</f>
        <v>45953.841777083333</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45953.841777083333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45953.841777083333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45953.841777083333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45953.841777083333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45953.841777083333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45953.841777083333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45953.841777083333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45953.841777083333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45953.841777083333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45953.841777083333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45953.841777083333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45953.841777083333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45953.841777083333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45953.841777083333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45953.841777083333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45953.841777083333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45953.841777083333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45953.841777083333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45953.841777083333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45953.841777083333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45953.841777083333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45953.841777083333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45953.841777083333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45953.841777083333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45953.841777083333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45953.841777083333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45953.841777083333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45953.841777083333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45953.841777083333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45953.841777083333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45953.841777083333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45953.841777083333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45953.841777083333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45953.841777083333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45953.841777083333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45953.841777083333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45953.841777083333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45953.841777083333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45953.841777083333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45953.841777083333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45953.841777083333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45953.841777083333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45953.841777083333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45953.841777083333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45953.841777083333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45953.841777083333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45953.841777083333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45953.841777083333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45953.841777083333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45953.841777083333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45953.841777083333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45953.841777083333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45953.841777083333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45953.841777083333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45953.841777083333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45953.841777083333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45953.841777083333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45953.841777083333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45953.841777083333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45953.841777083333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45953.841777083333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45953.841777083333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45953.841777083333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45953.841777083333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45953.841777083333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45953.841777083333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45953.841777083333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45953.841777083333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45953.841777083333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45953.841777083333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45953.841777083333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45953.841777083333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45953.841777083333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45953.841777083333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45953.841777083333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45953.841777083333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45953.841777083333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45953.841777083333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45953.841777083333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45953.841777083333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45953.841777083333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45953.841777083333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45953.841777083333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45953.841777083333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45953.841777083333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45953.841777083333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45953.841777083333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45953.841777083333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45953.841777083333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45953.841777083333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45953.841777083333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45953.841777083333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45953.841777083333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45953.841777083333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45953.841777083333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45953.841777083333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45953.841777083333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45953.841777083333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45953.841777083333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45953.841777083333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45953.841777083333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45953.841777083333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45953.841777083333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45953.841777083333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45953.841777083333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45953.841777083333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45953.841777083333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45953.841777083333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45953.841777083333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45953.841777083333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45953.841777083333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45953.841777083333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45953.841777083333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45953.841777083333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45953.841777083333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45953.841777083333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45953.841777083333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45953.841777083333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45953.841777083333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45953.841777083333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45953.841777083333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45953.841777083333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45953.841777083333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45953.841777083333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45953.841777083333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45953.841777083333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45953.841777083333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45953.841777083333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45953.841777083333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45953.841777083333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45953.841777083333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45953.841777083333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45953.841777083333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45953.841777083333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45953.841777083333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45953.841777083333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45953.841777083333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45953.841777083333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45953.841777083333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45953.841777083333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45953.841777083333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45953.841777083333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45953.841777083333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45953.841777083333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45953.841777083333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45953.841777083333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45953.841777083333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45953.841777083333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45953.841777083333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45953.841777083333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45953.841777083333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45953.841777083333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45953.841777083333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45953.841777083333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45953.841777083333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45953.841777083333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45953.841777083333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45953.841777083333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45953.841777083333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45953.841777083333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45953.841777083333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45953.841777083333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45953.841777083333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45953.841777083333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45953.841777083333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45953.841777083333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45953.841777083333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45953.841777083333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45953.841777083333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45953.841777083333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45953.841777083333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45953.841777083333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45953.841777083333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45953.841777083333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45953.841777083333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45953.841777083333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45953.841777083333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45953.841777083333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45953.841777083333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45953.841777083333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45953.841777083333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45953.841777083333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45953.841777083333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45953.841777083333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45953.841777083333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45953.841777083333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45953.841777083333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45953.841777083333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45953.841777083333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45953.841777083333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45953.841777083333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45953.841777083333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45953.841777083333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45953.841777083333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45953.841777083333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45953.841777083333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45953.841777083333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45953.841777083333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45953.841777083333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45953.841777083333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45953.841777083333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45953.841777083333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45953.841777083333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45953.841777083333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45953.841777083333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45953.841777083333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45953.841777083333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45953.841777083333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45953.841777083333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45953.841777083333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45953.841777083333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45953.841777083333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45953.841777083333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45953.841777083333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45953.841777083333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45953.841777083333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45953.841777083333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45953.841777083333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45953.841777083333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45953.841777083333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45953.841777083333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45953.841777083333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45953.841777083333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45953.841777083333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45953.841777083333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45953.841777083333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45953.841777083333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45953.841777083333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45953.841777083333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45953.841777083333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45953.841777083333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45953.841777083333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45953.841777083333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45953.841777083333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45953.841777083333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45953.841777083333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45953.841777083333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45953.841777083333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45953.841777083333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45953.841777083333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45953.841777083333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45953.841777083333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45953.841777083333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45953.841777083333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45953.841777083333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45953.841777083333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45953.841777083333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45953.841777083333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45953.841777083333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45953.841777083333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45953.841777083333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45953.841777083333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45953.841777083333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45953.841777083333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45953.841777083333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45953.841777083333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45953.841777083333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45953.841777083333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45953.841777083333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45953.841777083333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45953.841777083333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45953.841777083333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45953.841777083333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45953.841777083333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45953.841777083333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45953.841777083333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45953.841777083333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45953.841777083333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45953.841777083333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45953.841777083333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45953.841777083333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45953.841777083333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45953.841777083333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45953.841777083333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45953.841777083333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45953.841777083333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45953.841777083333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45953.841777083333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45953.841777083333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45953.841777083333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45953.841777083333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45953.841777083333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45953.841777083333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45953.841777083333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45953.841777083333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45953.841777083333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45953.841777083333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45953.841777083333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45953.841777083333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45953.841777083333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45953.841777083333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45953.841777083333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45953.841777083333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45953.841777083333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45953.841777083333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45953.841777083333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45953.841777083333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45953.841777083333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45953.841777083333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45953.841777083333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45953.841777083333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45953.841777083333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45953.841777083333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45953.841777083333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45953.841777083333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45953.841777083333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45953.841777083333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45953.841777083333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45953.841777083333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45953.841777083333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45953.841777083333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45953.841777083333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45953.841777083333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45953.841777083333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45953.841777083333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45953.841777083333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45953.841777083333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45953.841777083333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45953.841777083333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45953.841777083333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45953.841777083333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45953.841777083333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45953.841777083333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45953.841777083333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45953.841777083333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45953.841777083333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45953.841777083333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45953.841777083333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45953.841777083333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45953.841777083333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45953.841777083333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45953.841777083333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45953.841777083333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45953.841777083333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45953.841777083333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45953.841777083333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45953.841777083333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45953.841777083333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45953.841777083333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45953.841777083333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45953.841777083333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45953.841777083333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45953.841777083333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45953.841777083333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45953.841777083333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45953.841777083333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45953.841777083333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45953.841777083333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45953.841777083333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45953.841777083333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45953.841777083333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45953.841777083333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45953.841777083333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45953.841777083333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45953.841777083333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45953.841777083333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45953.841777083333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45953.841777083333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45953.841777083333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45953.841777083333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45953.841777083333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45953.841777083333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45953.841777083333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45953.841777083333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45953.841777083333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45953.841777083333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45953.841777083333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45953.841777083333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45953.841777083333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45953.841777083333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45953.841777083333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45953.841777083333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45953.841777083333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45953.841777083333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45953.841777083333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45953.841777083333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45953.841777083333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45953.841777083333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45953.841777083333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45953.841777083333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45953.841777083333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45953.841777083333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45953.841777083333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45953.841777083333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45953.841777083333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45953.841777083333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45953.841777083333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45953.841777083333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45953.841777083333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45953.841777083333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45953.841777083333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45953.841777083333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45953.841777083333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45953.841777083333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45953.841777083333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45953.841777083333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45953.841777083333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45953.841777083333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45953.841777083333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45953.841777083333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45953.841777083333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45953.841777083333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45953.841777083333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45953.841777083333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45953.841777083333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45953.841777083333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45953.841777083333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45953.841777083333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45953.841777083333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45953.841777083333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45953.841777083333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45953.841777083333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45953.841777083333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45953.841777083333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45953.841777083333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45953.841777083333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45953.841777083333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45953.841777083333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45953.841777083333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45953.841777083333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45953.841777083333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45953.841777083333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45953.841777083333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45953.841777083333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45953.841777083333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45953.841777083333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45953.841777083333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45953.841777083333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45953.841777083333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45953.841777083333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45953.841777083333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45953.841777083333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45953.841777083333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45953.841777083333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45953.841777083333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45953.841777083333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45953.841777083333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45953.841777083333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45953.841777083333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45953.841777083333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45953.841777083333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45953.841777083333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45953.841777083333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45953.841777083333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45953.841777083333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45953.841777083333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45953.841777083333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45953.841777083333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45953.841777083333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45953.841777083333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45953.841777083333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45953.841777083333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45953.841777083333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45953.841777083333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45953.841777083333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45953.841777083333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45953.841777083333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45953.841777083333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45953.841777083333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45953.841777083333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45953.841777083333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45953.841777083333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45953.841777083333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45953.841777083333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45953.841777083333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45953.841777083333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45953.841777083333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45953.841777083333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45953.841777083333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45953.841777083333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45953.841777083333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45953.841777083333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45953.841777083333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45953.841777083333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45953.841777083333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45953.841777083333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45953.841777083333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45953.841777083333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45953.841777083333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45953.841777083333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45953.841777083333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45953.841777083333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45953.841777083333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45953.841777083333</v>
      </c>
      <c r="H490" s="161"/>
      <c r="I490" s="160" t="str">
        <f>IFERROR(VLOOKUP(D490,DB!A:F,6,0),"")</f>
        <v/>
      </c>
      <c r="J490" s="160" t="str">
        <f>IFERROR(VLOOKUP(D490,DB!A:G,7,0),"")</f>
        <v/>
      </c>
      <c r="K490" s="160"/>
      <c r="L490" s="160" t="str">
        <f>IFERROR(VLOOKUP(D490,DB!A:I,9,0),"")</f>
        <v/>
      </c>
    </row>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600" ht="15"/>
    <row r="601" ht="15"/>
    <row r="603" ht="15"/>
    <row r="604" ht="15"/>
    <row r="605" ht="15"/>
    <row r="606" ht="15"/>
    <row r="608" ht="15"/>
    <row r="609" ht="15"/>
    <row r="616" ht="15"/>
    <row r="617" ht="15"/>
    <row r="618" ht="15"/>
    <row r="619" ht="15"/>
    <row r="620" ht="15"/>
    <row r="621" ht="15"/>
    <row r="624" ht="15"/>
    <row r="625"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729" ht="15"/>
    <row r="730" ht="15"/>
    <row r="731" ht="15"/>
    <row r="732" ht="15"/>
    <row r="733" ht="15"/>
    <row r="734" ht="15"/>
    <row r="735" ht="15"/>
    <row r="736" ht="15"/>
    <row r="737" ht="15"/>
    <row r="738"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9" ht="15"/>
    <row r="820" ht="15"/>
    <row r="821" ht="15"/>
    <row r="823" ht="15"/>
    <row r="824"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1028" ht="15"/>
    <row r="1029" ht="15"/>
    <row r="1030" ht="15"/>
    <row r="1031" ht="15"/>
    <row r="1032" ht="15"/>
    <row r="1033"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6" ht="15"/>
    <row r="1097" ht="15"/>
    <row r="1103" ht="15"/>
    <row r="1104" ht="15"/>
    <row r="1106" ht="15"/>
    <row r="1107" ht="15"/>
    <row r="1108" ht="15"/>
    <row r="1109" ht="15"/>
    <row r="1110" ht="15"/>
    <row r="1111" ht="15"/>
    <row r="1112"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5" ht="15"/>
    <row r="1186" ht="15"/>
    <row r="1187" ht="15"/>
    <row r="1188" ht="15"/>
    <row r="1189" ht="15"/>
    <row r="1190" ht="15"/>
    <row r="1191" ht="15"/>
    <row r="1192" ht="15"/>
    <row r="1193" ht="15"/>
    <row r="1194" ht="15"/>
    <row r="1195" ht="15"/>
    <row r="1196" ht="15"/>
    <row r="1197" ht="15"/>
    <row r="1198"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51" ht="15"/>
    <row r="1252" ht="15"/>
    <row r="1255" ht="15"/>
    <row r="1256" ht="15"/>
    <row r="1257" ht="15"/>
    <row r="1258" ht="15"/>
    <row r="1259" ht="15"/>
    <row r="1260" ht="15"/>
    <row r="1261" ht="15"/>
    <row r="1262" ht="15"/>
    <row r="1265" ht="15"/>
    <row r="1266" ht="15"/>
    <row r="1267" ht="15"/>
    <row r="1268" ht="15"/>
    <row r="1269" ht="15"/>
    <row r="1270" ht="15"/>
    <row r="1271" ht="15"/>
    <row r="1272" ht="15"/>
    <row r="1273" ht="15"/>
    <row r="1274" ht="15"/>
    <row r="1275" ht="15"/>
    <row r="1276" ht="15"/>
    <row r="1278" ht="15"/>
    <row r="1279" ht="15"/>
    <row r="1280" ht="15"/>
    <row r="1283" ht="15"/>
    <row r="1285" ht="15"/>
    <row r="1287" ht="15"/>
    <row r="1290" ht="15"/>
    <row r="1291" ht="15"/>
    <row r="1292" ht="15"/>
    <row r="1294" ht="15"/>
    <row r="1296" ht="15"/>
    <row r="1297" ht="15"/>
    <row r="1298" ht="15"/>
    <row r="1299" ht="15"/>
    <row r="1300" ht="15"/>
    <row r="1302" ht="15"/>
    <row r="1303" ht="15"/>
    <row r="1304" ht="15"/>
    <row r="1305" ht="15"/>
    <row r="1307" ht="15"/>
    <row r="1309" ht="15"/>
    <row r="1310" ht="15"/>
    <row r="1312" ht="15"/>
    <row r="1313" ht="15"/>
    <row r="1314" ht="15"/>
    <row r="1315" ht="15"/>
    <row r="1317" ht="15"/>
    <row r="1319" ht="15"/>
    <row r="1320" ht="15"/>
    <row r="1322" ht="15"/>
    <row r="1323" ht="15"/>
    <row r="1325" ht="15"/>
  </sheetData>
  <dataValidations count="2">
    <dataValidation allowBlank="1" showInputMessage="1" showErrorMessage="1" sqref="E1" xr:uid="{920C6338-E771-4DAE-8C89-92A9093EA4DE}"/>
    <dataValidation type="list" allowBlank="1" showInputMessage="1" showErrorMessage="1" sqref="E2:E4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5"/>
  <sheetViews>
    <sheetView tabSelected="1" workbookViewId="0">
      <selection activeCell="D12" sqref="D1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39109</v>
      </c>
      <c r="B2" s="105" t="str">
        <f>IFERROR(VLOOKUP(D2,DB!A:K,11,0),"")</f>
        <v>R6</v>
      </c>
      <c r="C2" s="107">
        <v>3</v>
      </c>
      <c r="D2" s="105" t="s">
        <v>38954</v>
      </c>
      <c r="E2" s="108" t="s">
        <v>39083</v>
      </c>
      <c r="F2" s="109">
        <v>45953.75675925926</v>
      </c>
      <c r="G2" s="78">
        <f ca="1">IFERROR(NOW()-F2,"-")</f>
        <v>8.5017824072565418E-2</v>
      </c>
      <c r="H2" s="109">
        <v>45953.740046296298</v>
      </c>
      <c r="I2" s="105" t="str">
        <f>IFERROR(VLOOKUP(D2,DB!A:F,6,0),"")</f>
        <v>SCECO</v>
      </c>
      <c r="J2" s="104" t="str">
        <f>IFERROR(VLOOKUP(D2,DB!A:G,7,0),"")</f>
        <v>Vandalized</v>
      </c>
      <c r="K2" s="110" t="s">
        <v>39110</v>
      </c>
      <c r="L2" s="111" t="str">
        <f>IFERROR(VLOOKUP(D2,DB!A:I,9,0),"")</f>
        <v>Latis</v>
      </c>
    </row>
    <row r="3" spans="1:16383" ht="31.5" customHeight="1">
      <c r="A3" s="164" t="s">
        <v>39111</v>
      </c>
      <c r="B3" s="105" t="str">
        <f>IFERROR(VLOOKUP(D3,DB!A:K,11,0),"")</f>
        <v>R6</v>
      </c>
      <c r="C3" s="107">
        <v>1</v>
      </c>
      <c r="D3" s="105" t="s">
        <v>39112</v>
      </c>
      <c r="E3" s="108" t="s">
        <v>38998</v>
      </c>
      <c r="F3" s="109">
        <v>45953.810983796298</v>
      </c>
      <c r="G3" s="78">
        <f ca="1">IFERROR(NOW()-F3,"-")</f>
        <v>3.0793287034612149E-2</v>
      </c>
      <c r="H3" s="109">
        <v>45953.805104166669</v>
      </c>
      <c r="I3" s="105" t="str">
        <f>IFERROR(VLOOKUP(D3,DB!A:F,6,0),"")</f>
        <v>SCECO</v>
      </c>
      <c r="J3" s="104" t="str">
        <f>IFERROR(VLOOKUP(D3,DB!A:G,7,0),"")</f>
        <v>Vandalized</v>
      </c>
      <c r="K3" s="110" t="s">
        <v>39113</v>
      </c>
      <c r="L3" s="111" t="str">
        <f>IFERROR(VLOOKUP(D3,DB!A:I,9,0),"")</f>
        <v>Latis</v>
      </c>
    </row>
    <row r="4" spans="1:16383" ht="31.5" customHeight="1">
      <c r="A4" s="106"/>
      <c r="B4" s="105" t="str">
        <f>IFERROR(VLOOKUP(D4,DB!A:K,11,0),"")</f>
        <v/>
      </c>
      <c r="C4" s="107"/>
      <c r="D4" s="105"/>
      <c r="E4" s="108"/>
      <c r="F4" s="109"/>
      <c r="G4" s="78">
        <f ca="1">IFERROR(NOW()-F4,"-")</f>
        <v>45953.841777083333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45953.841777083333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45953.841777083333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45953.841777083333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45953.841777083333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45953.841777083333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c r="E10" s="108"/>
      <c r="F10" s="109"/>
      <c r="G10" s="78">
        <f ca="1">IFERROR(NOW()-F10,"-")</f>
        <v>45953.841777083333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45953.841777083333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45953.841777083333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45953.841777083333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45953.841777083333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45953.841777083333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45953.841777083333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45953.841777083333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45953.841777083333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45953.841777083333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45953.841777083333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45953.841777083333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45953.841777083333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45953.841777083333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45953.841777083333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45953.841777083333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45953.841777083333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45953.841777083333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45953.841777083333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45953.841777083333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45953.841777083333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45953.841777083333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45953.841777083333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45953.841777083333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45953.841777083333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45953.841777083333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45953.841777083333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45953.841777083333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45953.841777083333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45953.841777083333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45953.841777083333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45953.841777083333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45953.841777083333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45953.841777083333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45953.841777083333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45953.841777083333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45953.841777083333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45953.841777083333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45953.841777083333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45953.841777083333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45953.841777083333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45953.841777083333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45953.841777083333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45953.841777083333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45953.841777083333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45953.841777083333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45953.841777083333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45953.841777083333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45953.841777083333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45953.841777083333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45953.841777083333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45953.841777083333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45953.841777083333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45953.841777083333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45953.841777083333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45953.841777083333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45953.841777083333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45953.841777083333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45953.841777083333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45953.841777083333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45953.841777083333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45953.841777083333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45953.841777083333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45953.841777083333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45953.841777083333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45953.841777083333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45953.841777083333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45953.841777083333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45953.841777083333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45953.841777083333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45953.841777083333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45953.841777083333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45953.841777083333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45953.841777083333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45953.841777083333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45953.841777083333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45953.841777083333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45953.841777083333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45953.841777083333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45953.841777083333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45953.841777083333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45953.841777083333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45953.841777083333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45953.841777083333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45953.841777083333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45953.841777083333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45953.841777083333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45953.841777083333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45953.841777083333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45953.841777083333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45953.841777083333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45953.841777083333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45953.841777083333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45953.841777083333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45953.841777083333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45953.841777083333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45953.841777083333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45953.841777083333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45953.841777083333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45953.841777083333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45953.841777083333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45953.841777083333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45953.841777083333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45953.841777083333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45953.841777083333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45953.841777083333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45953.841777083333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45953.841777083333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45953.841777083333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45953.841777083333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45953.841777083333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45953.841777083333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45953.841777083333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45953.841777083333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45953.841777083333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45953.841777083333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45953.841777083333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45953.841777083333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45953.841777083333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45953.841777083333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45953.841777083333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45953.841777083333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45953.841777083333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45953.841777083333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45953.841777083333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45953.841777083333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45953.841777083333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45953.841777083333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45953.841777083333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45953.841777083333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45953.841777083333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45953.841777083333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45953.841777083333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45953.841777083333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45953.841777083333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45953.841777083333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45953.841777083333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45953.841777083333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45953.841777083333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45953.841777083333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45953.841777083333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45953.841777083333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45953.841777083333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45953.841777083333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45953.841777083333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45953.841777083333</v>
      </c>
      <c r="H155" s="109"/>
      <c r="I155" s="105" t="str">
        <f>IFERROR(VLOOKUP(D155,DB!A:F,6,0),"")</f>
        <v/>
      </c>
      <c r="J155" s="104" t="str">
        <f>IFERROR(VLOOKUP(D155,DB!A:G,7,0),"")</f>
        <v/>
      </c>
      <c r="K155" s="110"/>
      <c r="L155" s="111" t="str">
        <f>IFERROR(VLOOKUP(D155,DB!A:I,9,0),"")</f>
        <v/>
      </c>
    </row>
  </sheetData>
  <dataValidations count="2">
    <dataValidation allowBlank="1" showInputMessage="1" showErrorMessage="1" sqref="E1" xr:uid="{380493DB-286A-4683-AF55-C78F04945A49}"/>
    <dataValidation type="list" allowBlank="1" showInputMessage="1" showErrorMessage="1" sqref="E2:E1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2025-10-23T17:12:26Z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