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10" documentId="13_ncr:1_{F6CB121F-512D-4AA6-A0C1-0FB36C537598}" xr6:coauthVersionLast="47" xr6:coauthVersionMax="47" xr10:uidLastSave="{63AA0EBB-BF00-478F-B086-58BCF7854C29}"/>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B9" i="2"/>
  <c r="J6" i="6"/>
  <c r="J7" i="6"/>
  <c r="J8" i="6"/>
  <c r="J9" i="6"/>
  <c r="J10" i="6"/>
  <c r="J11" i="6"/>
  <c r="J12" i="6"/>
  <c r="J13" i="6"/>
  <c r="J14" i="6"/>
  <c r="J15" i="6"/>
  <c r="J16" i="6"/>
  <c r="J17" i="6"/>
  <c r="J18" i="6"/>
  <c r="J19" i="6"/>
  <c r="J20" i="6"/>
  <c r="J21" i="6"/>
  <c r="J22" i="6"/>
  <c r="J23" i="6"/>
  <c r="J24" i="6"/>
  <c r="J25" i="6"/>
  <c r="J26" i="6"/>
  <c r="J27" i="6"/>
  <c r="J28" i="6"/>
  <c r="J29"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23" i="5"/>
  <c r="J23" i="5"/>
  <c r="I23" i="5"/>
  <c r="G23" i="5"/>
  <c r="B23" i="5"/>
  <c r="L5" i="5"/>
  <c r="L6" i="5"/>
  <c r="L7" i="5"/>
  <c r="L8" i="5"/>
  <c r="L9" i="5"/>
  <c r="L10" i="5"/>
  <c r="L11" i="5"/>
  <c r="L12" i="5"/>
  <c r="L13" i="5"/>
  <c r="L14" i="5"/>
  <c r="L15" i="5"/>
  <c r="L16" i="5"/>
  <c r="L17" i="5"/>
  <c r="L18" i="5"/>
  <c r="L19" i="5"/>
  <c r="L20" i="5"/>
  <c r="L21" i="5"/>
  <c r="L22" i="5"/>
  <c r="J5" i="5"/>
  <c r="J6" i="5"/>
  <c r="J7" i="5"/>
  <c r="J8" i="5"/>
  <c r="J9" i="5"/>
  <c r="J10" i="5"/>
  <c r="J11" i="5"/>
  <c r="J12" i="5"/>
  <c r="J13" i="5"/>
  <c r="J14" i="5"/>
  <c r="J15" i="5"/>
  <c r="J16" i="5"/>
  <c r="J17" i="5"/>
  <c r="J18" i="5"/>
  <c r="J19" i="5"/>
  <c r="J20" i="5"/>
  <c r="J21" i="5"/>
  <c r="J22" i="5"/>
  <c r="I5" i="5"/>
  <c r="I6" i="5"/>
  <c r="I7" i="5"/>
  <c r="I8" i="5"/>
  <c r="I9" i="5"/>
  <c r="I10" i="5"/>
  <c r="I11" i="5"/>
  <c r="I12" i="5"/>
  <c r="I13" i="5"/>
  <c r="I14" i="5"/>
  <c r="I15" i="5"/>
  <c r="I16" i="5"/>
  <c r="I17" i="5"/>
  <c r="I18" i="5"/>
  <c r="I19" i="5"/>
  <c r="I20" i="5"/>
  <c r="I21" i="5"/>
  <c r="I22" i="5"/>
  <c r="G5" i="5"/>
  <c r="G6" i="5"/>
  <c r="G7" i="5"/>
  <c r="G8" i="5"/>
  <c r="G9" i="5"/>
  <c r="G10" i="5"/>
  <c r="G11" i="5"/>
  <c r="G12" i="5"/>
  <c r="G13" i="5"/>
  <c r="G14" i="5"/>
  <c r="G15" i="5"/>
  <c r="G16" i="5"/>
  <c r="G17" i="5"/>
  <c r="G18" i="5"/>
  <c r="G19" i="5"/>
  <c r="G20" i="5"/>
  <c r="G21" i="5"/>
  <c r="G22" i="5"/>
  <c r="B5" i="5"/>
  <c r="B6" i="5"/>
  <c r="B7" i="5"/>
  <c r="B8" i="5"/>
  <c r="B9" i="5"/>
  <c r="B10" i="5"/>
  <c r="B11" i="5"/>
  <c r="B12" i="5"/>
  <c r="B13" i="5"/>
  <c r="B14" i="5"/>
  <c r="B15" i="5"/>
  <c r="B16" i="5"/>
  <c r="B17" i="5"/>
  <c r="B18" i="5"/>
  <c r="B19" i="5"/>
  <c r="B20" i="5"/>
  <c r="B21" i="5"/>
  <c r="B22"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<sst xmlns="http://schemas.openxmlformats.org/spreadsheetml/2006/main" count="178592" uniqueCount="39078">
  <si>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</si>
  <si>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</si>
  <si>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</si>
  <si>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</si>
  <si>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</si>
  <si>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</si>
  <si>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</si>
  <si>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</si>
  <si>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</si>
  <si>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</si>
  <si>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</si>
  <si>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</si>
  <si>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</si>
  <si>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</si>
  <si>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</si>
  <si>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</si>
  <si>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</si>
  <si>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</si>
  <si>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</si>
  <si>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</si>
  <si>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</si>
  <si>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</si>
  <si>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</si>
  <si>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</si>
  <si>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</si>
  <si>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</si>
  <si>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</si>
  <si>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</si>
  <si>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</si>
  <si>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</si>
  <si>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</si>
  <si>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</si>
  <si>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</si>
  <si>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</si>
  <si>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</si>
  <si>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</si>
  <si>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</si>
  <si>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</si>
  <si>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</si>
  <si>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</si>
  <si>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</si>
  <si>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</si>
  <si>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</si>
  <si>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</si>
  <si>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</si>
  <si>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</si>
  <si>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</si>
  <si>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</si>
  <si>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</si>
  <si>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</si>
  <si>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</si>
  <si>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</si>
  <si>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</si>
  <si>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</si>
  <si>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</si>
  <si>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</si>
  <si>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</si>
  <si>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</si>
  <si>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</si>
  <si>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</si>
  <si>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</si>
  <si>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</si>
  <si>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</si>
  <si>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</si>
  <si>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</si>
  <si>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</si>
  <si>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</si>
  <si>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</si>
  <si>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</si>
  <si>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</si>
  <si>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</si>
  <si>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</si>
  <si>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</si>
  <si>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</si>
  <si>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</si>
  <si>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</si>
  <si>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</si>
  <si>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</si>
  <si>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</si>
  <si>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</si>
  <si>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</si>
  <si>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</si>
  <si>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</si>
  <si>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</si>
  <si>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</si>
  <si>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</si>
  <si>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</si>
  <si>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</si>
  <si>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</si>
  <si>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</si>
  <si>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</si>
  <si>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</si>
  <si>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</si>
  <si>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</si>
  <si>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</si>
  <si>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</si>
  <si>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</si>
  <si>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</si>
  <si>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</si>
  <si>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</si>
  <si>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</si>
  <si>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</si>
  <si>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</si>
  <si>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</si>
  <si>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</si>
  <si>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</si>
  <si>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</si>
  <si>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</si>
  <si>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</si>
  <si>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</si>
  <si>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</si>
  <si>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</si>
  <si>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</si>
  <si>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</si>
  <si>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</si>
  <si>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</si>
  <si>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</si>
  <si>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</si>
  <si>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</si>
  <si>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</si>
  <si>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</si>
  <si>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</si>
  <si>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</si>
  <si>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</si>
  <si>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</si>
  <si>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</si>
  <si>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</si>
  <si>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</si>
  <si>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</si>
  <si>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</si>
  <si>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</si>
  <si>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</si>
  <si>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</si>
  <si>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</si>
  <si>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</si>
  <si>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</si>
  <si>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</si>
  <si>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</si>
  <si>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</si>
  <si>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</si>
  <si>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</si>
  <si>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</si>
  <si>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</si>
  <si>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</si>
  <si>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</si>
  <si>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</si>
  <si>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</si>
  <si>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</si>
  <si>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</si>
  <si>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</si>
  <si>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</si>
  <si>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</si>
  <si>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</si>
  <si>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</si>
  <si>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</si>
  <si>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</si>
  <si>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</si>
  <si>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</si>
  <si>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</si>
  <si>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</si>
  <si>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</si>
  <si>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</si>
  <si>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</si>
  <si>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</si>
  <si>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</si>
  <si>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</si>
  <si>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</si>
  <si>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</si>
  <si>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</si>
  <si>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</si>
  <si>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</si>
  <si>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</si>
  <si>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</si>
  <si>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</si>
  <si>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</si>
  <si>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</si>
  <si>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</si>
  <si>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</si>
  <si>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</si>
  <si>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</si>
  <si>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</si>
  <si>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</si>
  <si>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</si>
  <si>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</si>
  <si>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</si>
  <si>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</si>
  <si>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</si>
  <si>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</si>
  <si>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</si>
  <si>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</si>
  <si>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</si>
  <si>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</si>
  <si>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</si>
  <si>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</si>
  <si>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</si>
  <si>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</si>
  <si>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</si>
  <si>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</si>
  <si>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</si>
  <si>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</si>
  <si>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</si>
  <si>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</si>
  <si>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</si>
  <si>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</si>
  <si>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</si>
  <si>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</si>
  <si>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</si>
  <si>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</si>
  <si>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</si>
  <si>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</si>
  <si>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</si>
  <si>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</si>
  <si>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</si>
  <si>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</si>
  <si>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</si>
  <si>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</si>
  <si>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</si>
  <si>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</si>
  <si>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</si>
  <si>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</si>
  <si>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</si>
  <si>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</si>
  <si>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</si>
  <si>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</si>
  <si>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</si>
  <si>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</si>
  <si>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</si>
  <si>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</si>
  <si>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</si>
  <si>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</si>
  <si>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</si>
  <si>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</si>
  <si>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</si>
  <si>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</si>
  <si>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</si>
  <si>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</si>
  <si>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</si>
  <si>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</si>
  <si>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</si>
  <si>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</si>
  <si>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</si>
  <si>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</si>
  <si>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</si>
  <si>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</si>
  <si>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</si>
  <si>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</si>
  <si>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</si>
  <si>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</si>
  <si>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</si>
  <si>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</si>
  <si>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</si>
  <si>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</si>
  <si>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</si>
  <si>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</si>
  <si>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</si>
  <si>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</si>
  <si>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</si>
  <si>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</si>
  <si>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</si>
  <si>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</si>
  <si>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</si>
  <si>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</si>
  <si>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</si>
  <si>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</si>
  <si>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</si>
  <si>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</si>
  <si>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</si>
  <si>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</si>
  <si>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</si>
  <si>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</si>
  <si>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</si>
  <si>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</si>
  <si>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</si>
  <si>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</si>
  <si>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</si>
  <si>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</si>
  <si>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</si>
  <si>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</si>
  <si>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</si>
  <si>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</si>
  <si>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</si>
  <si>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</si>
  <si>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</si>
  <si>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</si>
  <si>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</si>
  <si>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</si>
  <si>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</si>
  <si>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</si>
  <si>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</si>
  <si>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</si>
  <si>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</si>
  <si>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</si>
  <si>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</si>
  <si>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</si>
  <si>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</si>
  <si>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</si>
  <si>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</si>
  <si>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</si>
  <si>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</si>
  <si>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</si>
  <si>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</si>
  <si>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</si>
  <si>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</si>
  <si>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</si>
  <si>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</si>
  <si>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</si>
  <si>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</si>
  <si>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</si>
  <si>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</si>
  <si>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</si>
  <si>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</si>
  <si>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</si>
  <si>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</si>
  <si>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</si>
  <si>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</si>
  <si>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</si>
  <si>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</si>
  <si>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</si>
  <si>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</si>
  <si>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</si>
  <si>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</si>
  <si>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</si>
  <si>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</si>
  <si>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</si>
  <si>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</si>
  <si>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</si>
  <si>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</si>
  <si>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</si>
  <si>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</si>
  <si>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</si>
  <si>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</si>
  <si>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</si>
  <si>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</si>
  <si>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</si>
  <si>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</si>
  <si>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</si>
  <si>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</si>
  <si>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</si>
  <si>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</si>
  <si>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</si>
  <si>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</si>
  <si>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</si>
  <si>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</si>
  <si>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</si>
  <si>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</si>
  <si>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</si>
  <si>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</si>
  <si>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</si>
  <si>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</si>
  <si>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</si>
  <si>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</si>
  <si>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</si>
  <si>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</si>
  <si>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</si>
  <si>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</si>
  <si>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</si>
  <si>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</si>
  <si>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</si>
  <si>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</si>
  <si>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</si>
  <si>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</si>
  <si>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</si>
  <si>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</si>
  <si>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</si>
  <si>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</si>
  <si>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</si>
  <si>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</si>
  <si>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</si>
  <si>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</si>
  <si>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</si>
  <si>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</si>
  <si>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</si>
  <si>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</si>
  <si>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</si>
  <si>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</si>
  <si>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</si>
  <si>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</si>
  <si>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</si>
  <si>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</si>
  <si>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</si>
  <si>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</si>
  <si>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</si>
  <si>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</si>
  <si>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</si>
  <si>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</si>
  <si>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</si>
  <si>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</si>
  <si>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</si>
  <si>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</si>
  <si>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</si>
  <si>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</si>
  <si>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</si>
  <si>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</si>
  <si>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</si>
  <si>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</si>
  <si>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</si>
  <si>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</si>
  <si>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</si>
  <si>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</si>
  <si>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</si>
  <si>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</si>
  <si>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</si>
  <si>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</si>
  <si>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</si>
  <si>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</si>
  <si>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</si>
  <si>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</si>
  <si>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</si>
  <si>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</si>
  <si>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</si>
  <si>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</si>
  <si>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</si>
  <si>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</si>
  <si>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</si>
  <si>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</si>
  <si>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</si>
  <si>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</si>
  <si>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</si>
  <si>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</si>
  <si>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</si>
  <si>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</si>
  <si>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</si>
  <si>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</si>
  <si>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</si>
  <si>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</si>
  <si>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</si>
  <si>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</si>
  <si>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</si>
  <si>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</si>
  <si>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</si>
  <si>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</si>
  <si>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</si>
  <si>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</si>
  <si>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</si>
  <si>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</si>
  <si>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</si>
  <si>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</si>
  <si>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</si>
  <si>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</si>
  <si>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</si>
  <si>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</si>
  <si>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</si>
  <si>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</si>
  <si>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</si>
  <si>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</si>
  <si>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</si>
  <si>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</si>
  <si>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</si>
  <si>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</si>
  <si>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</si>
  <si>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</si>
  <si>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</si>
  <si>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</si>
  <si>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</si>
  <si>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</si>
  <si>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</si>
  <si>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</si>
  <si>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</si>
  <si>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</si>
  <si>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</si>
  <si>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</si>
  <si>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</si>
  <si>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</si>
  <si>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</si>
  <si>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</si>
  <si>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</si>
  <si>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</si>
  <si>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</si>
  <si>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</si>
  <si>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</si>
  <si>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</si>
  <si>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</si>
  <si>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</si>
  <si>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</si>
  <si>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</si>
  <si>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</si>
  <si>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</si>
  <si>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</si>
  <si>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</si>
  <si>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</si>
  <si>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</si>
  <si>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</si>
  <si>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</si>
  <si>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</si>
  <si>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</si>
  <si>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</si>
  <si>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</si>
  <si>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</si>
  <si>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</si>
  <si>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</si>
  <si>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</si>
  <si>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</si>
  <si>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</si>
  <si>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</si>
  <si>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</si>
  <si>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</si>
  <si>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</si>
  <si>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</si>
  <si>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</si>
  <si>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</si>
  <si>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</si>
  <si>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</si>
  <si>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</si>
  <si>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</si>
  <si>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</si>
  <si>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</si>
  <si>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</si>
  <si>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</si>
  <si>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</si>
  <si>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</si>
  <si>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</si>
  <si>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</si>
  <si>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</si>
  <si>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</si>
  <si>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</si>
  <si>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</si>
  <si>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</si>
  <si>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</si>
  <si>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</si>
  <si>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</si>
  <si>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</si>
  <si>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</si>
  <si>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</si>
  <si>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</si>
  <si>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</si>
  <si>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</si>
  <si>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</si>
  <si>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</si>
  <si>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</si>
  <si>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</si>
  <si>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</si>
  <si>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</si>
  <si>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</si>
  <si>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</si>
  <si>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</si>
  <si>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</si>
  <si>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</si>
  <si>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</si>
  <si>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</si>
  <si>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</si>
  <si>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</si>
  <si>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</si>
  <si>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</si>
  <si>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</si>
  <si>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</si>
  <si>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</si>
  <si>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</si>
  <si>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</si>
  <si>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</si>
  <si>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</si>
  <si>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</si>
  <si>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</si>
  <si>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</si>
  <si>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</si>
  <si>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</si>
  <si>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</si>
  <si>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</si>
  <si>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</si>
  <si>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</si>
  <si>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</si>
  <si>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</si>
  <si>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</si>
  <si>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</si>
  <si>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</si>
  <si>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</si>
  <si>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</si>
  <si>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</si>
  <si>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</si>
  <si>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</si>
  <si>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</si>
  <si>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</si>
  <si>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</si>
  <si>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</si>
  <si>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</si>
  <si>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</si>
  <si>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</si>
  <si>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</si>
  <si>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</si>
  <si>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</si>
  <si>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</si>
  <si>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</si>
  <si>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</si>
  <si>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</si>
  <si>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</si>
  <si>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</si>
  <si>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</si>
  <si>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</si>
  <si>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</si>
  <si>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</si>
  <si>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</si>
  <si>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</si>
  <si>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</si>
  <si>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</si>
  <si>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</si>
  <si>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</si>
  <si>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</si>
  <si>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</si>
  <si>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</si>
  <si>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</si>
  <si>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</si>
  <si>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</si>
  <si>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</si>
  <si>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</si>
  <si>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</si>
  <si>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</si>
  <si>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</si>
  <si>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</si>
  <si>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</si>
  <si>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</si>
  <si>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</si>
  <si>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</si>
  <si>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</si>
  <si>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</si>
  <si>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</si>
  <si>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</si>
  <si>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</si>
  <si>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</si>
  <si>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</si>
  <si>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</si>
  <si>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</si>
  <si>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</si>
  <si>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</si>
  <si>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</si>
  <si>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</si>
  <si>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</si>
  <si>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</si>
  <si>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</si>
  <si>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</si>
  <si>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</si>
  <si>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</si>
  <si>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</si>
  <si>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</si>
  <si>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</si>
  <si>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</si>
  <si>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</si>
  <si>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</si>
  <si>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</si>
  <si>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</si>
  <si>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</si>
  <si>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</si>
  <si>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</si>
  <si>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</si>
  <si>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</si>
  <si>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</si>
  <si>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</si>
  <si>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</si>
  <si>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</si>
  <si>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</si>
  <si>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</si>
  <si>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</si>
  <si>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</si>
  <si>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</si>
  <si>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</si>
  <si>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</si>
  <si>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</si>
  <si>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</si>
  <si>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</si>
  <si>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</si>
  <si>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</si>
  <si>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</si>
  <si>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</si>
  <si>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</si>
  <si>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</si>
  <si>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</si>
  <si>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</si>
  <si>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</si>
  <si>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</si>
  <si>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</si>
  <si>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</si>
  <si>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</si>
  <si>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</si>
  <si>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</si>
  <si>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</si>
  <si>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</si>
  <si>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</si>
  <si>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</si>
  <si>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</si>
  <si>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</si>
  <si>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</si>
  <si>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</si>
  <si>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</si>
  <si>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</si>
  <si>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</si>
  <si>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</si>
  <si>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</si>
  <si>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</si>
  <si>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</si>
  <si>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</si>
  <si>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</si>
  <si>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</si>
  <si>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</si>
  <si>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</si>
  <si>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</si>
  <si>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</si>
  <si>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</si>
  <si>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</si>
  <si>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</si>
  <si>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</si>
  <si>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</si>
  <si>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</si>
  <si>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</si>
  <si>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</si>
  <si>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</si>
  <si>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</si>
  <si>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</si>
  <si>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</si>
  <si>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</si>
  <si>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</si>
  <si>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</si>
  <si>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</si>
  <si>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</si>
  <si>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</si>
  <si>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</si>
  <si>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</si>
  <si>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</si>
  <si>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</si>
  <si>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</si>
  <si>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</si>
  <si>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</si>
  <si>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</si>
  <si>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</si>
  <si>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</si>
  <si>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</si>
  <si>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</si>
  <si>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</si>
  <si>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</si>
  <si>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</si>
  <si>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</si>
  <si>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</si>
  <si>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</si>
  <si>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</si>
  <si>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</si>
  <si>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</si>
  <si>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</si>
  <si>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</si>
  <si>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</si>
  <si>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</si>
  <si>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</si>
  <si>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</si>
  <si>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</si>
  <si>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</si>
  <si>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</si>
  <si>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</si>
  <si>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</si>
  <si>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</si>
  <si>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</si>
  <si>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</si>
  <si>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</si>
  <si>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</si>
  <si>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</si>
  <si>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</si>
  <si>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</si>
  <si>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</si>
  <si>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</si>
  <si>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</si>
  <si>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</si>
  <si>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</si>
  <si>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</si>
  <si>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</si>
  <si>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</si>
  <si>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</si>
  <si>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</si>
  <si>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</si>
  <si>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</si>
  <si>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</si>
  <si>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</si>
  <si>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</si>
  <si>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</si>
  <si>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</si>
  <si>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</si>
  <si>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</si>
  <si>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</si>
  <si>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</si>
  <si>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</si>
  <si>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</si>
  <si>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</si>
  <si>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</si>
  <si>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</si>
  <si>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</si>
  <si>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</si>
  <si>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</si>
  <si>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</si>
  <si>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</si>
  <si>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</si>
  <si>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</si>
  <si>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</si>
  <si>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</si>
  <si>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</si>
  <si>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</si>
  <si>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</si>
  <si>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</si>
  <si>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</si>
  <si>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</si>
  <si>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</si>
  <si>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</si>
  <si>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</si>
  <si>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</si>
  <si>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</si>
  <si>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</si>
  <si>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</si>
  <si>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</si>
  <si>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</si>
  <si>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</si>
  <si>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</si>
  <si>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</si>
  <si>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</si>
  <si>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</si>
  <si>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</si>
  <si>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</si>
  <si>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</si>
  <si>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</si>
  <si>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</si>
  <si>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</si>
  <si>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</si>
  <si>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</si>
  <si>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</si>
  <si>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</si>
  <si>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</si>
  <si>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</si>
  <si>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</si>
  <si>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</si>
  <si>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</si>
  <si>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</si>
  <si>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</si>
  <si>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</si>
  <si>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</si>
  <si>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</si>
  <si>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</si>
  <si>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</si>
  <si>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</si>
  <si>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</si>
  <si>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</si>
  <si>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</si>
  <si>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</si>
  <si>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</si>
  <si>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</si>
  <si>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</si>
  <si>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</si>
  <si>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</si>
  <si>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</si>
  <si>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</si>
  <si>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</si>
  <si>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</si>
  <si>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</si>
  <si>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</si>
  <si>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</si>
  <si>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</si>
  <si>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</si>
  <si>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</si>
  <si>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</si>
  <si>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</si>
  <si>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</si>
  <si>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</si>
  <si>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</si>
  <si>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</si>
  <si>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</si>
  <si>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</si>
  <si>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</si>
  <si>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</si>
  <si>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</si>
  <si>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</si>
  <si>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</si>
  <si>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</si>
  <si>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</si>
  <si>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</si>
  <si>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</si>
  <si>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</si>
  <si>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</si>
  <si>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</si>
  <si>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</si>
  <si>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</si>
  <si>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</si>
  <si>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</si>
  <si>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</si>
  <si>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</si>
  <si>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</si>
  <si>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</si>
  <si>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</si>
  <si>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</si>
  <si>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</si>
  <si>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</si>
  <si>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</si>
  <si>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</si>
  <si>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</si>
  <si>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</si>
  <si>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</si>
  <si>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</si>
  <si>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</si>
  <si>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</si>
  <si>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</si>
  <si>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</si>
  <si>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</si>
  <si>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</si>
  <si>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</si>
  <si>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</si>
  <si>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</si>
  <si>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</si>
  <si>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</si>
  <si>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</si>
  <si>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</si>
  <si>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</si>
  <si>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</si>
  <si>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</si>
  <si>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</si>
  <si>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</si>
  <si>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</si>
  <si>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</si>
  <si>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</si>
  <si>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</si>
  <si>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</si>
  <si>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</si>
  <si>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</si>
  <si>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</si>
  <si>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</si>
  <si>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</si>
  <si>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</si>
  <si>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</si>
  <si>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</si>
  <si>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</si>
  <si>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</si>
  <si>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</si>
  <si>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</si>
  <si>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</si>
  <si>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</si>
  <si>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</si>
  <si>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</si>
  <si>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</si>
  <si>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</si>
  <si>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</si>
  <si>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</si>
  <si>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</si>
  <si>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</si>
  <si>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</si>
  <si>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</si>
  <si>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</si>
  <si>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</si>
  <si>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</si>
  <si>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</si>
  <si>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</si>
  <si>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</si>
  <si>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</si>
  <si>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</si>
  <si>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</si>
  <si>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</si>
  <si>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</si>
  <si>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</si>
  <si>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</si>
  <si>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</si>
  <si>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</si>
  <si>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</si>
  <si>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</si>
  <si>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</si>
  <si>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</si>
  <si>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</si>
  <si>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</si>
  <si>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</si>
  <si>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</si>
  <si>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</si>
  <si>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</si>
  <si>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</si>
  <si>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</si>
  <si>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</si>
  <si>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</si>
  <si>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</si>
  <si>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</si>
  <si>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</si>
  <si>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</si>
  <si>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</si>
  <si>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</si>
  <si>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</si>
  <si>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</si>
  <si>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</si>
  <si>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</si>
  <si>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</si>
  <si>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</si>
  <si>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</si>
  <si>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</si>
  <si>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</si>
  <si>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</si>
  <si>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</si>
  <si>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</si>
  <si>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</si>
  <si>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</si>
  <si>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</si>
  <si>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</si>
  <si>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</si>
  <si>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</si>
  <si>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</si>
  <si>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</si>
  <si>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</si>
  <si>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</si>
  <si>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</si>
  <si>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</si>
  <si>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</si>
  <si>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</si>
  <si>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</si>
  <si>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</si>
  <si>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</si>
  <si>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</si>
  <si>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</si>
  <si>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</si>
  <si>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</si>
  <si>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</si>
  <si>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</si>
  <si>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</si>
  <si>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</si>
  <si>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</si>
  <si>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</si>
  <si>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</si>
  <si>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</si>
  <si>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</si>
  <si>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</si>
  <si>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</si>
  <si>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</si>
  <si>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</si>
  <si>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</si>
  <si>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</si>
  <si>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</si>
  <si>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</si>
  <si>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</si>
  <si>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</si>
  <si>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</si>
  <si>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</si>
  <si>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</si>
  <si>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</si>
  <si>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</si>
  <si>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</si>
  <si>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</si>
  <si>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</si>
  <si>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</si>
  <si>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</si>
  <si>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</si>
  <si>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</si>
  <si>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</si>
  <si>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</si>
  <si>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</si>
  <si>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</si>
  <si>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</si>
  <si>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</si>
  <si>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</si>
  <si>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</si>
  <si>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</si>
  <si>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</si>
  <si>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</si>
  <si>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</si>
  <si>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</si>
  <si>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</si>
  <si>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</si>
  <si>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</si>
  <si>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</si>
  <si>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</si>
  <si>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</si>
  <si>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</si>
  <si>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</si>
  <si>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</si>
  <si>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</si>
  <si>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</si>
  <si>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</si>
  <si>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</si>
  <si>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</si>
  <si>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</si>
  <si>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</si>
  <si>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</si>
  <si>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</si>
  <si>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</si>
  <si>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</si>
  <si>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</si>
  <si>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</si>
  <si>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</si>
  <si>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</si>
  <si>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</si>
  <si>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</si>
  <si>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</si>
  <si>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</si>
  <si>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</si>
  <si>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</si>
  <si>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</si>
  <si>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</si>
  <si>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</si>
  <si>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</si>
  <si>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</si>
  <si>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</si>
  <si>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</si>
  <si>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</si>
  <si>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</si>
  <si>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</si>
  <si>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</si>
  <si>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</si>
  <si>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</si>
  <si>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</si>
  <si>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</si>
  <si>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</si>
  <si>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</si>
  <si>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</si>
  <si>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</si>
  <si>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</si>
  <si>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</si>
  <si>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</si>
  <si>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</si>
  <si>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</si>
  <si>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</si>
  <si>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</si>
  <si>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</si>
  <si>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</si>
  <si>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</si>
  <si>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</si>
  <si>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</si>
  <si>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</si>
  <si>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</si>
  <si>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</si>
  <si>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</si>
  <si>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</si>
  <si>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</si>
  <si>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</si>
  <si>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</si>
  <si>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</si>
  <si>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</si>
  <si>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</si>
  <si>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</si>
  <si>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</si>
  <si>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</si>
  <si>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</si>
  <si>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</si>
  <si>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</si>
  <si>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</si>
  <si>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</si>
  <si>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</si>
  <si>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</si>
  <si>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</si>
  <si>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</si>
  <si>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</si>
  <si>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</si>
  <si>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</si>
  <si>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</si>
  <si>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</si>
  <si>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</si>
  <si>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</si>
  <si>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</si>
  <si>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</si>
  <si>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</si>
  <si>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</si>
  <si>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</si>
  <si>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</si>
  <si>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</si>
  <si>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</si>
  <si>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</si>
  <si>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</si>
  <si>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</si>
  <si>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</si>
  <si>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</si>
  <si>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</si>
  <si>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</si>
  <si>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</si>
  <si>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</si>
  <si>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</si>
  <si>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</si>
  <si>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</si>
  <si>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</si>
  <si>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</si>
  <si>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</si>
  <si>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</si>
  <si>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</si>
  <si>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</si>
  <si>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</si>
  <si>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</si>
  <si>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</si>
  <si>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</si>
  <si>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</si>
  <si>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</si>
  <si>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</si>
  <si>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</si>
  <si>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</si>
  <si>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</si>
  <si>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</si>
  <si>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</si>
  <si>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</si>
  <si>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</si>
  <si>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</si>
  <si>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</si>
  <si>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</si>
  <si>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</si>
  <si>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</si>
  <si>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</si>
  <si>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</si>
  <si>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</si>
  <si>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</si>
  <si>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</si>
  <si>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</si>
  <si>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</si>
  <si>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</si>
  <si>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</si>
  <si>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</si>
  <si>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</si>
  <si>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</si>
  <si>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</si>
  <si>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</si>
  <si>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</si>
  <si>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</si>
  <si>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</si>
  <si>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</si>
  <si>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</si>
  <si>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</si>
  <si>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</si>
  <si>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</si>
  <si>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</si>
  <si>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</si>
  <si>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</si>
  <si>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</si>
  <si>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</si>
  <si>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</si>
  <si>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</si>
  <si>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</si>
  <si>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</si>
  <si>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</si>
  <si>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</si>
  <si>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</si>
  <si>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</si>
  <si>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</si>
  <si>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</si>
  <si>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</si>
  <si>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</si>
  <si>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</si>
  <si>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</si>
  <si>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</si>
  <si>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</si>
  <si>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</si>
  <si>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</si>
  <si>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</si>
  <si>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</si>
  <si>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</si>
  <si>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</si>
  <si>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</si>
  <si>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</si>
  <si>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</si>
  <si>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</si>
  <si>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</si>
  <si>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</si>
  <si>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</si>
  <si>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</si>
  <si>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</si>
  <si>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</si>
  <si>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</si>
  <si>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</si>
  <si>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</si>
  <si>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</si>
  <si>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</si>
  <si>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</si>
  <si>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</si>
  <si>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</si>
  <si>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</si>
  <si>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</si>
  <si>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</si>
  <si>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</si>
  <si>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</si>
  <si>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</si>
  <si>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</si>
  <si>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</si>
  <si>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</si>
  <si>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</si>
  <si>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</si>
  <si>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</si>
  <si>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</si>
  <si>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</si>
  <si>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</si>
  <si>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</si>
  <si>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</si>
  <si>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</si>
  <si>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</si>
  <si>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</si>
  <si>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</si>
  <si>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</si>
  <si>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</si>
  <si>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</si>
  <si>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</si>
  <si>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</si>
  <si>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</si>
  <si>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</si>
  <si>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</si>
  <si>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</si>
  <si>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</si>
  <si>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</si>
  <si>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</si>
  <si>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</si>
  <si>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</si>
  <si>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</si>
  <si>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</si>
  <si>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</si>
  <si>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</si>
  <si>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</si>
  <si>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</si>
  <si>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</si>
  <si>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</si>
  <si>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</si>
  <si>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</si>
  <si>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</si>
  <si>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</si>
  <si>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</si>
  <si>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</si>
  <si>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</si>
  <si>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</si>
  <si>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</si>
  <si>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</si>
  <si>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</si>
  <si>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</si>
  <si>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</si>
  <si>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</si>
  <si>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</si>
  <si>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</si>
  <si>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</si>
  <si>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</si>
  <si>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</si>
  <si>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</si>
  <si>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</si>
  <si>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</si>
  <si>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</si>
  <si>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</si>
  <si>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</si>
  <si>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</si>
  <si>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</si>
  <si>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</si>
  <si>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</si>
  <si>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</si>
  <si>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</si>
  <si>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</si>
  <si>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</si>
  <si>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</si>
  <si>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</si>
  <si>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</si>
  <si>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</si>
  <si>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</si>
  <si>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</si>
  <si>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</si>
  <si>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</si>
  <si>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</si>
  <si>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</si>
  <si>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</si>
  <si>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</si>
  <si>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</si>
  <si>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</si>
  <si>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</si>
  <si>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</si>
  <si>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</si>
  <si>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</si>
  <si>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</si>
  <si>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</si>
  <si>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</si>
  <si>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</si>
  <si>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</si>
  <si>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</si>
  <si>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</si>
  <si>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</si>
  <si>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</si>
  <si>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</si>
  <si>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</si>
  <si>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</si>
  <si>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</si>
  <si>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</si>
  <si>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</si>
  <si>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</si>
  <si>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</si>
  <si>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</si>
  <si>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</si>
  <si>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</si>
  <si>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</si>
  <si>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</si>
  <si>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</si>
  <si>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</si>
  <si>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</si>
  <si>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</si>
  <si>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</si>
  <si>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</si>
  <si>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</si>
  <si>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</si>
  <si>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</si>
  <si>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</si>
  <si>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</si>
  <si>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</si>
  <si>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</si>
  <si>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</si>
  <si>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</si>
  <si>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</si>
  <si>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</si>
  <si>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</si>
  <si>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</si>
  <si>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</si>
  <si>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</si>
  <si>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</si>
  <si>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</si>
  <si>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</si>
  <si>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</si>
  <si>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</si>
  <si>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</si>
  <si>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</si>
  <si>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</si>
  <si>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</si>
  <si>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</si>
  <si>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</si>
  <si>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</si>
  <si>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</si>
  <si>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</si>
  <si>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</si>
  <si>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</si>
  <si>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</si>
  <si>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</si>
  <si>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</si>
  <si>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</si>
  <si>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</si>
  <si>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</si>
  <si>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</si>
  <si>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</si>
  <si>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</si>
  <si>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</si>
  <si>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</si>
  <si>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</si>
  <si>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</si>
  <si>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</si>
  <si>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</si>
  <si>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</si>
  <si>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</si>
  <si>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</si>
  <si>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</si>
  <si>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</si>
  <si>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</si>
  <si>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</si>
  <si>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</si>
  <si>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</si>
  <si>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</si>
  <si>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</si>
  <si>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</si>
  <si>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</si>
  <si>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</si>
  <si>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</si>
  <si>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</si>
  <si>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</si>
  <si>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</si>
  <si>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</si>
  <si>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</si>
  <si>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</si>
  <si>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</si>
  <si>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</si>
  <si>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</si>
  <si>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</si>
  <si>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</si>
  <si>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</si>
  <si>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</si>
  <si>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</si>
  <si>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</si>
  <si>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</si>
  <si>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</si>
  <si>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</si>
  <si>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</si>
  <si>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</si>
  <si>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</si>
  <si>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</si>
  <si>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</si>
  <si>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</si>
  <si>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</si>
  <si>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</si>
  <si>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</si>
  <si>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</si>
  <si>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</si>
  <si>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</si>
  <si>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</si>
  <si>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</si>
  <si>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</si>
  <si>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</si>
  <si>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</si>
  <si>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</si>
  <si>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</si>
  <si>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</si>
  <si>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</si>
  <si>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</si>
  <si>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</si>
  <si>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</si>
  <si>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</si>
  <si>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</si>
  <si>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</si>
  <si>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</si>
  <si>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</si>
  <si>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</si>
  <si>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</si>
  <si>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</si>
  <si>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</si>
  <si>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</si>
  <si>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</si>
  <si>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</si>
  <si>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</si>
  <si>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</si>
  <si>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</si>
  <si>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</si>
  <si>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</si>
  <si>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</si>
  <si>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</si>
  <si>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</si>
  <si>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</si>
  <si>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</si>
  <si>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</si>
  <si>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</si>
  <si>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</si>
  <si>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</si>
  <si>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</si>
  <si>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</si>
  <si>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</si>
  <si>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</si>
  <si>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</si>
  <si>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</si>
  <si>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</si>
  <si>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</si>
  <si>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</si>
  <si>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</si>
  <si>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</si>
  <si>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</si>
  <si>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</si>
  <si>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</si>
  <si>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</si>
  <si>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</si>
  <si>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</si>
  <si>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</si>
  <si>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</si>
  <si>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</si>
  <si>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</si>
  <si>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</si>
  <si>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</si>
  <si>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</si>
  <si>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</si>
  <si>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</si>
  <si>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</si>
  <si>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</si>
  <si>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</si>
  <si>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</si>
  <si>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</si>
  <si>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</si>
  <si>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</si>
  <si>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</si>
  <si>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</si>
  <si>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</si>
  <si>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</si>
  <si>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</si>
  <si>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</si>
  <si>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</si>
  <si>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</si>
  <si>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</si>
  <si>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</si>
  <si>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</si>
  <si>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</si>
  <si>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</si>
  <si>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</si>
  <si>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</si>
  <si>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</si>
  <si>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</si>
  <si>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</si>
  <si>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</si>
  <si>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</si>
  <si>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</si>
  <si>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</si>
  <si>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</si>
  <si>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</si>
  <si>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</si>
  <si>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</si>
  <si>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</si>
  <si>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</si>
  <si>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</si>
  <si>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</si>
  <si>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</si>
  <si>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</si>
  <si>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</si>
  <si>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</si>
  <si>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</si>
  <si>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</si>
  <si>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</si>
  <si>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</si>
  <si>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</si>
  <si>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</si>
  <si>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</si>
  <si>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</si>
  <si>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</si>
  <si>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</si>
  <si>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</si>
  <si>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</si>
  <si>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</si>
  <si>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</si>
  <si>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</si>
  <si>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</si>
  <si>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</si>
  <si>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</si>
  <si>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</si>
  <si>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</si>
  <si>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</si>
  <si>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</si>
  <si>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</si>
  <si>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</si>
  <si>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</si>
  <si>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</si>
  <si>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</si>
  <si>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</si>
  <si>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</si>
  <si>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</si>
  <si>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</si>
  <si>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</si>
  <si>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</si>
  <si>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</si>
  <si>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</si>
  <si>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</si>
  <si>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</si>
  <si>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</si>
  <si>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</si>
  <si>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</si>
  <si>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</si>
  <si>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</si>
  <si>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</si>
  <si>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</si>
  <si>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</si>
  <si>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</si>
  <si>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</si>
  <si>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</si>
  <si>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</si>
  <si>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</si>
  <si>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</si>
  <si>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</si>
  <si>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</si>
  <si>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</si>
  <si>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</si>
  <si>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</si>
  <si>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</si>
  <si>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</si>
  <si>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</si>
  <si>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</si>
  <si>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</si>
  <si>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</si>
  <si>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</si>
  <si>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</si>
  <si>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</si>
  <si>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</si>
  <si>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</si>
  <si>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</si>
  <si>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</si>
  <si>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</si>
  <si>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</si>
  <si>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</si>
  <si>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</si>
  <si>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</si>
  <si>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</si>
  <si>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</si>
  <si>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</si>
  <si>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</si>
  <si>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</si>
  <si>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</si>
  <si>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</si>
  <si>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</si>
  <si>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</si>
  <si>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</si>
  <si>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</si>
  <si>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</si>
  <si>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</si>
  <si>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</si>
  <si>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</si>
  <si>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</si>
  <si>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</si>
  <si>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</si>
  <si>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</si>
  <si>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</si>
  <si>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</si>
  <si>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</si>
  <si>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</si>
  <si>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</si>
  <si>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</si>
  <si>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</si>
  <si>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</si>
  <si>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</si>
  <si>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</si>
  <si>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</si>
  <si>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</si>
  <si>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</si>
  <si>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</si>
  <si>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</si>
  <si>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</si>
  <si>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</si>
  <si>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</si>
  <si>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</si>
  <si>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</si>
  <si>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</si>
  <si>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</si>
  <si>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</si>
  <si>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</si>
  <si>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</si>
  <si>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</si>
  <si>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</si>
  <si>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</si>
  <si>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</si>
  <si>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</si>
  <si>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</si>
  <si>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</si>
  <si>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</si>
  <si>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</si>
  <si>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</si>
  <si>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</si>
  <si>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</si>
  <si>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</si>
  <si>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</si>
  <si>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</si>
  <si>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</si>
  <si>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</si>
  <si>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</si>
  <si>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</si>
  <si>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</si>
  <si>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</si>
  <si>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</si>
  <si>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</si>
  <si>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</si>
  <si>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</si>
  <si>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</si>
  <si>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</si>
  <si>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</si>
  <si>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</si>
  <si>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</si>
  <si>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</si>
  <si>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</si>
  <si>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</si>
  <si>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</si>
  <si>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</si>
  <si>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</si>
  <si>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</si>
  <si>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</si>
  <si>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</si>
  <si>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</si>
  <si>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</si>
  <si>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</si>
  <si>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</si>
  <si>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</si>
  <si>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</si>
  <si>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</si>
  <si>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</si>
  <si>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</si>
  <si>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</si>
  <si>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</si>
  <si>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</si>
  <si>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</si>
  <si>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</si>
  <si>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</si>
  <si>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</si>
  <si>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</si>
  <si>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</si>
  <si>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</si>
  <si>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</si>
  <si>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</si>
  <si>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</si>
  <si>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</si>
  <si>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</si>
  <si>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</si>
  <si>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</si>
  <si>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</si>
  <si>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</si>
  <si>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</si>
  <si>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</si>
  <si>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</si>
  <si>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</si>
  <si>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</si>
  <si>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</si>
  <si>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</si>
  <si>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</si>
  <si>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</si>
  <si>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</si>
  <si>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</si>
  <si>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</si>
  <si>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</si>
  <si>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</si>
  <si>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</si>
  <si>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</si>
  <si>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</si>
  <si>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</si>
  <si>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</si>
  <si>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</si>
  <si>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</si>
  <si>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</si>
  <si>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</si>
  <si>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</si>
  <si>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</si>
  <si>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</si>
  <si>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</si>
  <si>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</si>
  <si>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</si>
  <si>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</si>
  <si>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</si>
  <si>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</si>
  <si>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</si>
  <si>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</si>
  <si>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</si>
  <si>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</si>
  <si>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</si>
  <si>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</si>
  <si>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</si>
  <si>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</si>
  <si>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</si>
  <si>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</si>
  <si>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</si>
  <si>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</si>
  <si>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</si>
  <si>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</si>
  <si>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</si>
  <si>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</si>
  <si>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</si>
  <si>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</si>
  <si>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</si>
  <si>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</si>
  <si>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</si>
  <si>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</si>
  <si>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</si>
  <si>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</si>
  <si>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</si>
  <si>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</si>
  <si>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</si>
  <si>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</si>
  <si>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</si>
  <si>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</si>
  <si>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</si>
  <si>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</si>
  <si>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</si>
  <si>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</si>
  <si>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</si>
  <si>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</si>
  <si>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</si>
  <si>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</si>
  <si>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</si>
  <si>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</si>
  <si>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</si>
  <si>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</si>
  <si>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</si>
  <si>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</si>
  <si>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</si>
  <si>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</si>
  <si>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</si>
  <si>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</si>
  <si>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</si>
  <si>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</si>
  <si>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</si>
  <si>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</si>
  <si>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</si>
  <si>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</si>
  <si>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</si>
  <si>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</si>
  <si>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</si>
  <si>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</si>
  <si>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</si>
  <si>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</si>
  <si>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</si>
  <si>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</si>
  <si>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</si>
  <si>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</si>
  <si>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</si>
  <si>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</si>
  <si>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</si>
  <si>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</si>
  <si>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</si>
  <si>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</si>
  <si>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</si>
  <si>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</si>
  <si>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</si>
  <si>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</si>
  <si>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</si>
  <si>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</si>
  <si>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</si>
  <si>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</si>
  <si>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</si>
  <si>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</si>
  <si>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</si>
  <si>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</si>
  <si>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</si>
  <si>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</si>
  <si>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</si>
  <si>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</si>
  <si>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</si>
  <si>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</si>
  <si>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</si>
  <si>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</si>
  <si>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</si>
  <si>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</si>
  <si>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</si>
  <si>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</si>
  <si>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</si>
  <si>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</si>
  <si>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</si>
  <si>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</si>
  <si>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</si>
  <si>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</si>
  <si>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</si>
  <si>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</si>
  <si>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</si>
  <si>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</si>
  <si>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</si>
  <si>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</si>
  <si>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</si>
  <si>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</si>
  <si>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</si>
  <si>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</si>
  <si>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</si>
  <si>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</si>
  <si>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</si>
  <si>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</si>
  <si>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</si>
  <si>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</si>
  <si>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</si>
  <si>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</si>
  <si>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</si>
  <si>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</si>
  <si>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</si>
  <si>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</si>
  <si>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</si>
  <si>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</si>
  <si>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</si>
  <si>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</si>
  <si>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</si>
  <si>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</si>
  <si>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</si>
  <si>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</si>
  <si>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</si>
  <si>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</si>
  <si>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</si>
  <si>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</si>
  <si>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</si>
  <si>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</si>
  <si>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</si>
  <si>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</si>
  <si>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</si>
  <si>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</si>
  <si>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</si>
  <si>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</si>
  <si>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</si>
  <si>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</si>
  <si>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</si>
  <si>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</si>
  <si>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</si>
  <si>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</si>
  <si>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</si>
  <si>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</si>
  <si>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</si>
  <si>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</si>
  <si>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</si>
  <si>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</si>
  <si>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</si>
  <si>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</si>
  <si>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</si>
  <si>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</si>
  <si>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</si>
  <si>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</si>
  <si>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</si>
  <si>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</si>
  <si>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</si>
  <si>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</si>
  <si>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</si>
  <si>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</si>
  <si>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</si>
  <si>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</si>
  <si>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</si>
  <si>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</si>
  <si>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</si>
  <si>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</si>
  <si>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</si>
  <si>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</si>
  <si>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</si>
  <si>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</si>
  <si>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</si>
  <si>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</si>
  <si>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</si>
  <si>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</si>
  <si>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</si>
  <si>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</si>
  <si>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</si>
  <si>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</si>
  <si>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</si>
  <si>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</si>
  <si>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</si>
  <si>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</si>
  <si>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</si>
  <si>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</si>
  <si>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</si>
  <si>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</si>
  <si>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</si>
  <si>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</si>
  <si>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</si>
  <si>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</si>
  <si>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</si>
  <si>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</si>
  <si>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</si>
  <si>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</si>
  <si>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</si>
  <si>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</si>
  <si>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</si>
  <si>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</si>
  <si>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</si>
  <si>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</si>
  <si>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</si>
  <si>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</si>
  <si>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</si>
  <si>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</si>
  <si>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</si>
  <si>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</si>
  <si>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</si>
  <si>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</si>
  <si>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</si>
  <si>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</si>
  <si>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</si>
  <si>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</si>
  <si>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</si>
  <si>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</si>
  <si>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</si>
  <si>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</si>
  <si>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</si>
  <si>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</si>
  <si>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</si>
  <si>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</si>
  <si>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</si>
  <si>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</si>
  <si>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</si>
  <si>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</si>
  <si>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</si>
  <si>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</si>
  <si>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</si>
  <si>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</si>
  <si>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</si>
  <si>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</si>
  <si>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</si>
  <si>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</si>
  <si>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</si>
  <si>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</si>
  <si>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</si>
  <si>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</si>
  <si>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</si>
  <si>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</si>
  <si>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</si>
  <si>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</si>
  <si>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</si>
  <si>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</si>
  <si>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</si>
  <si>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</si>
  <si>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</si>
  <si>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</si>
  <si>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</si>
  <si>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</si>
  <si>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</si>
  <si>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</si>
  <si>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</si>
  <si>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</si>
  <si>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</si>
  <si>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</si>
  <si>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</si>
  <si>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</si>
  <si>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</si>
  <si>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</si>
  <si>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</si>
  <si>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</si>
  <si>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</si>
  <si>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</si>
  <si>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</si>
  <si>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</si>
  <si>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</si>
  <si>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</si>
  <si>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</si>
  <si>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</si>
  <si>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</si>
  <si>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</si>
  <si>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</si>
  <si>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</si>
  <si>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</si>
  <si>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</si>
  <si>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</si>
  <si>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</si>
  <si>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</si>
  <si>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</si>
  <si>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</si>
  <si>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</si>
  <si>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</si>
  <si>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</si>
  <si>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</si>
  <si>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</si>
  <si>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</si>
  <si>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</si>
  <si>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</si>
  <si>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</si>
  <si>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</si>
  <si>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</si>
  <si>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</si>
  <si>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</si>
  <si>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</si>
  <si>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</si>
  <si>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</si>
  <si>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</si>
  <si>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</si>
  <si>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</si>
  <si>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</si>
  <si>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</si>
  <si>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</si>
  <si>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</si>
  <si>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</si>
  <si>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</si>
  <si>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</si>
  <si>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</si>
  <si>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</si>
  <si>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</si>
  <si>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</si>
  <si>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</si>
  <si>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</si>
  <si>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</si>
  <si>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</si>
  <si>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</si>
  <si>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</si>
  <si>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</si>
  <si>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</si>
  <si>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</si>
  <si>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</si>
  <si>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</si>
  <si>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</si>
  <si>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</si>
  <si>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</si>
  <si>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</si>
  <si>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</si>
  <si>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</si>
  <si>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</si>
  <si>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</si>
  <si>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</si>
  <si>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</si>
  <si>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</si>
  <si>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</si>
  <si>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</si>
  <si>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</si>
  <si>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</si>
  <si>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</si>
  <si>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</si>
  <si>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</si>
  <si>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</si>
  <si>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</si>
  <si>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</si>
  <si>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</si>
  <si>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</si>
  <si>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</si>
  <si>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</si>
  <si>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</si>
  <si>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</si>
  <si>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</si>
  <si>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</si>
  <si>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</si>
  <si>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</si>
  <si>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</si>
  <si>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</si>
  <si>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</si>
  <si>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</si>
  <si>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</si>
  <si>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</si>
  <si>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</si>
  <si>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</si>
  <si>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</si>
  <si>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</si>
  <si>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</si>
  <si>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</si>
  <si>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</si>
  <si>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</si>
  <si>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</si>
  <si>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</si>
  <si>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</si>
  <si>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</si>
  <si>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</si>
  <si>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</si>
  <si>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</si>
  <si>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</si>
  <si>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</si>
  <si>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</si>
  <si>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</si>
  <si>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</si>
  <si>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</si>
  <si>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</si>
  <si>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</si>
  <si>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</si>
  <si>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</si>
  <si>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</si>
  <si>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</si>
  <si>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</si>
  <si>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</si>
  <si>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</si>
  <si>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</si>
  <si>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</si>
  <si>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</si>
  <si>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</si>
  <si>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</si>
  <si>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</si>
  <si>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</si>
  <si>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</si>
  <si>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</si>
  <si>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</si>
  <si>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</si>
  <si>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</si>
  <si>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</si>
  <si>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</si>
  <si>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</si>
  <si>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</si>
  <si>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</si>
  <si>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</si>
  <si>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</si>
  <si>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</si>
  <si>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</si>
  <si>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</si>
  <si>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</si>
  <si>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</si>
  <si>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</si>
  <si>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</si>
  <si>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</si>
  <si>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</si>
  <si>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</si>
  <si>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</si>
  <si>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</si>
  <si>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</si>
  <si>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</si>
  <si>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</si>
  <si>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</si>
  <si>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</si>
  <si>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</si>
  <si>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</si>
  <si>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</si>
  <si>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</si>
  <si>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</si>
  <si>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</si>
  <si>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</si>
  <si>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</si>
  <si>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</si>
  <si>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</si>
  <si>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</si>
  <si>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</si>
  <si>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</si>
  <si>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</si>
  <si>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</si>
  <si>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</si>
  <si>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</si>
  <si>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</si>
  <si>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</si>
  <si>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</si>
  <si>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</si>
  <si>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</si>
  <si>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</si>
  <si>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</si>
  <si>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</si>
  <si>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</si>
  <si>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</si>
  <si>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</si>
  <si>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</si>
  <si>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</si>
  <si>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</si>
  <si>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</si>
  <si>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</si>
  <si>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</si>
  <si>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</si>
  <si>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</si>
  <si>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</si>
  <si>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</si>
  <si>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</si>
  <si>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</si>
  <si>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</si>
  <si>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</si>
  <si>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</si>
  <si>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</si>
  <si>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</si>
  <si>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</si>
  <si>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</si>
  <si>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</si>
  <si>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</si>
  <si>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</si>
  <si>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</si>
  <si>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</si>
  <si>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</si>
  <si>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</si>
  <si>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</si>
  <si>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</si>
  <si>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</si>
  <si>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</si>
  <si>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</si>
  <si>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</si>
  <si>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</si>
  <si>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</si>
  <si>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</si>
  <si>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</si>
  <si>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</si>
  <si>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</si>
  <si>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</si>
  <si>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</si>
  <si>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</si>
  <si>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</si>
  <si>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</si>
  <si>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</si>
  <si>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</si>
  <si>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</si>
  <si>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</si>
  <si>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</si>
  <si>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</si>
  <si>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</si>
  <si>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</si>
  <si>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</si>
  <si>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</si>
  <si>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</si>
  <si>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</si>
  <si>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</si>
  <si>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</si>
  <si>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</si>
  <si>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</si>
  <si>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</si>
  <si>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</si>
  <si>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</si>
  <si>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</si>
  <si>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</si>
  <si>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</si>
  <si>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</si>
  <si>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</si>
  <si>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</si>
  <si>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</si>
  <si>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</si>
  <si>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</si>
  <si>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</si>
  <si>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</si>
  <si>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</si>
  <si>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</si>
  <si>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</si>
  <si>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</si>
  <si>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</si>
  <si>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</si>
  <si>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</si>
  <si>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</si>
  <si>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</si>
  <si>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</si>
  <si>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</si>
  <si>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</si>
  <si>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</si>
  <si>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</si>
  <si>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</si>
  <si>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</si>
  <si>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</si>
  <si>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</si>
  <si>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</si>
  <si>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</si>
  <si>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</si>
  <si>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</si>
  <si>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</si>
  <si>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</si>
  <si>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</si>
  <si>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</si>
  <si>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</si>
  <si>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</si>
  <si>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</si>
  <si>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</si>
  <si>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</si>
  <si>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</si>
  <si>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</si>
  <si>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</si>
  <si>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</si>
  <si>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</si>
  <si>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</si>
  <si>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</si>
  <si>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</si>
  <si>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</si>
  <si>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</si>
  <si>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</si>
  <si>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</si>
  <si>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</si>
  <si>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</si>
  <si>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</si>
  <si>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</si>
  <si>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</si>
  <si>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</si>
  <si>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</si>
  <si>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</si>
  <si>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</si>
  <si>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</si>
  <si>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</si>
  <si>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</si>
  <si>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</si>
  <si>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</si>
  <si>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</si>
  <si>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</si>
  <si>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</si>
  <si>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</si>
  <si>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</si>
  <si>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</si>
  <si>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</si>
  <si>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</si>
  <si>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</si>
  <si>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</si>
  <si>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</si>
  <si>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</si>
  <si>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</si>
  <si>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</si>
  <si>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</si>
  <si>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</si>
  <si>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</si>
  <si>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</si>
  <si>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</si>
  <si>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</si>
  <si>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</si>
  <si>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</si>
  <si>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</si>
  <si>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</si>
  <si>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</si>
  <si>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</si>
  <si>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</si>
  <si>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</si>
  <si>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</si>
  <si>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</si>
  <si>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</si>
  <si>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</si>
  <si>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</si>
  <si>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</si>
  <si>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</si>
  <si>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</si>
  <si>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</si>
  <si>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</si>
  <si>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</si>
  <si>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</si>
  <si>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</si>
  <si>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</si>
  <si>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</si>
  <si>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</si>
  <si>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</si>
  <si>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</si>
  <si>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</si>
  <si>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</si>
  <si>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</si>
  <si>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</si>
  <si>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</si>
  <si>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</si>
  <si>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</si>
  <si>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</si>
  <si>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</si>
  <si>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</si>
  <si>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</si>
  <si>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</si>
  <si>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</si>
  <si>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</si>
  <si>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</si>
  <si>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</si>
  <si>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</si>
  <si>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</si>
  <si>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</si>
  <si>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</si>
  <si>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</si>
  <si>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</si>
  <si>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</si>
  <si>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</si>
  <si>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</si>
  <si>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</si>
  <si>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</si>
  <si>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</si>
  <si>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</si>
  <si>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</si>
  <si>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</si>
  <si>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</si>
  <si>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</si>
  <si>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</si>
  <si>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</si>
  <si>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</si>
  <si>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</si>
  <si>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</si>
  <si>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</si>
  <si>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</si>
  <si>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</si>
  <si>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</si>
  <si>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</si>
  <si>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</si>
  <si>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</si>
  <si>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</si>
  <si>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</si>
  <si>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</si>
  <si>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</si>
  <si>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</si>
  <si>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</si>
  <si>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</si>
  <si>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</si>
  <si>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</si>
  <si>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</si>
  <si>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</si>
  <si>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</si>
  <si>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</si>
  <si>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</si>
  <si>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</si>
  <si>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</si>
  <si>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</si>
  <si>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</si>
  <si>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</si>
  <si>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</si>
  <si>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</si>
  <si>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</si>
  <si>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</si>
  <si>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</si>
  <si>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</si>
  <si>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</si>
  <si>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</si>
  <si>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</si>
  <si>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</si>
  <si>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</si>
  <si>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</si>
  <si>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</si>
  <si>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</si>
  <si>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</si>
  <si>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</si>
  <si>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</si>
  <si>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</si>
  <si>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</si>
  <si>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</si>
  <si>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</si>
  <si>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</si>
  <si>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</si>
  <si>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</si>
  <si>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</si>
  <si>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</si>
  <si>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</si>
  <si>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</si>
  <si>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</si>
  <si>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</si>
  <si>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</si>
  <si>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</si>
  <si>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</si>
  <si>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</si>
  <si>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</si>
  <si>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</si>
  <si>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</si>
  <si>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</si>
  <si>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</si>
  <si>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</si>
  <si>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</si>
  <si>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</si>
  <si>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</si>
  <si>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</si>
  <si>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</si>
  <si>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</si>
  <si>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</si>
  <si>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</si>
  <si>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</si>
  <si>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</si>
  <si>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</si>
  <si>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</si>
  <si>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</si>
  <si>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</si>
  <si>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</si>
  <si>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</si>
  <si>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</si>
  <si>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</si>
  <si>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</si>
  <si>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</si>
  <si>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</si>
  <si>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</si>
  <si>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</si>
  <si>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</si>
  <si>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</si>
  <si>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</si>
  <si>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</si>
  <si>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</si>
  <si>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</si>
  <si>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</si>
  <si>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</si>
  <si>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</si>
  <si>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</si>
  <si>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</si>
  <si>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</si>
  <si>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</si>
  <si>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</si>
  <si>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</si>
  <si>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</si>
  <si>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</si>
  <si>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</si>
  <si>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</si>
  <si>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</si>
  <si>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</si>
  <si>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</si>
  <si>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</si>
  <si>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</si>
  <si>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</si>
  <si>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</si>
  <si>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</si>
  <si>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</si>
  <si>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</si>
  <si>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</si>
  <si>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</si>
  <si>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</si>
  <si>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</si>
  <si>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</si>
  <si>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</si>
  <si>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</si>
  <si>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</si>
  <si>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</si>
  <si>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</si>
  <si>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</si>
  <si>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</si>
  <si>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</si>
  <si>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</si>
  <si>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</si>
  <si>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</si>
  <si>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</si>
  <si>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</si>
  <si>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</si>
  <si>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</si>
  <si>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</si>
  <si>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</si>
  <si>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</si>
  <si>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</si>
  <si>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</si>
  <si>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</si>
  <si>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</si>
  <si>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</si>
  <si>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</si>
  <si>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</si>
  <si>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</si>
  <si>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</si>
  <si>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</si>
  <si>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</si>
  <si>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</si>
  <si>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</si>
  <si>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</si>
  <si>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</si>
  <si>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</si>
  <si>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</si>
  <si>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</si>
  <si>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</si>
  <si>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</si>
  <si>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</si>
  <si>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</si>
  <si>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</si>
  <si>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</si>
  <si>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</si>
  <si>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</si>
  <si>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</si>
  <si>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</si>
  <si>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</si>
  <si>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</si>
  <si>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</si>
  <si>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</si>
  <si>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</si>
  <si>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</si>
  <si>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</si>
  <si>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</si>
  <si>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</si>
  <si>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</si>
  <si>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</si>
  <si>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</si>
  <si>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</si>
  <si>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</si>
  <si>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</si>
  <si>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</si>
  <si>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</si>
  <si>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</si>
  <si>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</si>
  <si>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</si>
  <si>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</si>
  <si>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</si>
  <si>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</si>
  <si>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</si>
  <si>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</si>
  <si>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</si>
  <si>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</si>
  <si>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</si>
  <si>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</si>
  <si>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</si>
  <si>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</si>
  <si>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</si>
  <si>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</si>
  <si>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</si>
  <si>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</si>
  <si>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</si>
  <si>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</si>
  <si>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</si>
  <si>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</si>
  <si>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</si>
  <si>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</si>
  <si>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</si>
  <si>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</si>
  <si>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</si>
  <si>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</si>
  <si>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</si>
  <si>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</si>
  <si>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</si>
  <si>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</si>
  <si>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</si>
  <si>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</si>
  <si>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</si>
  <si>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</si>
  <si>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</si>
  <si>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</si>
  <si>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</si>
  <si>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</si>
  <si>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</si>
  <si>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</si>
  <si>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</si>
  <si>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</si>
  <si>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</si>
  <si>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</si>
  <si>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</si>
  <si>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</si>
  <si>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</si>
  <si>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</si>
  <si>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</si>
  <si>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</si>
  <si>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</si>
  <si>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</si>
  <si>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</si>
  <si>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</si>
  <si>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</si>
  <si>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</si>
  <si>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</si>
  <si>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</si>
  <si>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</si>
  <si>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</si>
  <si>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</si>
  <si>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</si>
  <si>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</si>
  <si>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</si>
  <si>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</si>
  <si>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</si>
  <si>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</si>
  <si>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</si>
  <si>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</si>
  <si>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</si>
  <si>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</si>
  <si>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</si>
  <si>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</si>
  <si>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</si>
  <si>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</si>
  <si>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</si>
  <si>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</si>
  <si>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</si>
  <si>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</si>
  <si>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</si>
  <si>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</si>
  <si>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</si>
  <si>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</si>
  <si>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</si>
  <si>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</si>
  <si>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</si>
  <si>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</si>
  <si>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</si>
  <si>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</si>
  <si>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</si>
  <si>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</si>
  <si>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</si>
  <si>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</si>
  <si>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</si>
  <si>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</si>
  <si>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</si>
  <si>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</si>
  <si>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</si>
  <si>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</si>
  <si>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</si>
  <si>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</si>
  <si>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</si>
  <si>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</si>
  <si>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</si>
  <si>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</si>
  <si>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</si>
  <si>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</si>
  <si>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</si>
  <si>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</si>
  <si>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</si>
  <si>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</si>
  <si>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</si>
  <si>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</si>
  <si>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</si>
  <si>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</si>
  <si>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</si>
  <si>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</si>
  <si>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</si>
  <si>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</si>
  <si>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</si>
  <si>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</si>
  <si>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</si>
  <si>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</si>
  <si>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</si>
  <si>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</si>
  <si>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</si>
  <si>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</si>
  <si>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</si>
  <si>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</si>
  <si>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</si>
  <si>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</si>
  <si>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</si>
  <si>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</si>
  <si>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</si>
  <si>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</si>
  <si>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</si>
  <si>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</si>
  <si>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</si>
  <si>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</si>
  <si>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</si>
  <si>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</si>
  <si>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</si>
  <si>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</si>
  <si>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</si>
  <si>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</si>
  <si>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</si>
  <si>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</si>
  <si>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</si>
  <si>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</si>
  <si>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</si>
  <si>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</si>
  <si>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</si>
  <si>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</si>
  <si>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</si>
  <si>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</si>
  <si>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</si>
  <si>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</si>
  <si>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</si>
  <si>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</si>
  <si>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</si>
  <si>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</si>
  <si>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</si>
  <si>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</si>
  <si>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</si>
  <si>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</si>
  <si>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</si>
  <si>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</si>
  <si>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</si>
  <si>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</si>
  <si>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</si>
  <si>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</si>
  <si>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</si>
  <si>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</si>
  <si>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</si>
  <si>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</si>
  <si>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</si>
  <si>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</si>
  <si>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</si>
  <si>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</si>
  <si>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</si>
  <si>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</si>
  <si>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</si>
  <si>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</si>
  <si>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</si>
  <si>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</si>
  <si>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</si>
  <si>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</si>
  <si>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</si>
  <si>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</si>
  <si>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</si>
  <si>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</si>
  <si>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</si>
  <si>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</si>
  <si>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</si>
  <si>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</si>
  <si>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</si>
  <si>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</si>
  <si>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</si>
  <si>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</si>
  <si>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</si>
  <si>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</si>
  <si>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</si>
  <si>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</si>
  <si>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</si>
  <si>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</si>
  <si>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</si>
  <si>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</si>
  <si>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</si>
  <si>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</si>
  <si>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</si>
  <si>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</si>
  <si>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</si>
  <si>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</si>
  <si>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</si>
  <si>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</si>
  <si>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</si>
  <si>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</si>
  <si>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</si>
  <si>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</si>
  <si>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</si>
  <si>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</si>
  <si>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</si>
  <si>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</si>
  <si>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</si>
  <si>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</si>
  <si>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</si>
  <si>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</si>
  <si>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</si>
  <si>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</si>
  <si>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</si>
  <si>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</si>
  <si>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</si>
  <si>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</si>
  <si>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</si>
  <si>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</si>
  <si>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</si>
  <si>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</si>
  <si>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</si>
  <si>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</si>
  <si>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</si>
  <si>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</si>
  <si>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</si>
  <si>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</si>
  <si>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</si>
  <si>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</si>
  <si>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</si>
  <si>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</si>
  <si>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</si>
  <si>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</si>
  <si>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</si>
  <si>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</si>
  <si>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</si>
  <si>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</si>
  <si>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</si>
  <si>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</si>
  <si>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</si>
  <si>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</si>
  <si>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</si>
  <si>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</si>
  <si>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</si>
  <si>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</si>
  <si>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</si>
  <si>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</si>
  <si>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</si>
  <si>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</si>
  <si>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</si>
  <si>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</si>
  <si>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</si>
  <si>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</si>
  <si>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</si>
  <si>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</si>
  <si>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</si>
  <si>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</si>
  <si>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</si>
  <si>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</si>
  <si>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</si>
  <si>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</si>
  <si>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</si>
  <si>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</si>
  <si>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</si>
  <si>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</si>
  <si>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</si>
  <si>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</si>
  <si>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</si>
  <si>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</si>
  <si>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</si>
  <si>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</si>
  <si>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</si>
  <si>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</si>
  <si>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</si>
  <si>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</si>
  <si>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</si>
  <si>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</si>
  <si>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</si>
  <si>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</si>
  <si>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</si>
  <si>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</si>
  <si>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</si>
  <si>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</si>
  <si>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</si>
  <si>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</si>
  <si>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</si>
  <si>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</si>
  <si>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</si>
  <si>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</si>
  <si>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</si>
  <si>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</si>
  <si>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</si>
  <si>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</si>
  <si>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</si>
  <si>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</si>
  <si>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</si>
  <si>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</si>
  <si>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</si>
  <si>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</si>
  <si>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</si>
  <si>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</si>
  <si>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</si>
  <si>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</si>
  <si>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</si>
  <si>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</si>
  <si>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</si>
  <si>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</si>
  <si>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</si>
  <si>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</si>
  <si>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</si>
  <si>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</si>
  <si>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</si>
  <si>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</si>
  <si>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</si>
  <si>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</si>
  <si>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</si>
  <si>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</si>
  <si>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</si>
  <si>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</si>
  <si>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</si>
  <si>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</si>
  <si>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</si>
  <si>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</si>
  <si>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</si>
  <si>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</si>
  <si>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</si>
  <si>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</si>
  <si>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</si>
  <si>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</si>
  <si>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</si>
  <si>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</si>
  <si>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</si>
  <si>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</si>
  <si>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</si>
  <si>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</si>
  <si>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</si>
  <si>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</si>
  <si>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</si>
  <si>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</si>
  <si>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</si>
  <si>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</si>
  <si>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</si>
  <si>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</si>
  <si>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</si>
  <si>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</si>
  <si>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</si>
  <si>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</si>
  <si>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</si>
  <si>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</si>
  <si>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</si>
  <si>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</si>
  <si>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</si>
  <si>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</si>
  <si>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</si>
  <si>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</si>
  <si>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</si>
  <si>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</si>
  <si>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</si>
  <si>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</si>
  <si>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</si>
  <si>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</si>
  <si>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</si>
  <si>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</si>
  <si>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</si>
  <si>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</si>
  <si>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</si>
  <si>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</si>
  <si>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</si>
  <si>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</si>
  <si>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</si>
  <si>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</si>
  <si>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</si>
  <si>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</si>
  <si>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</si>
  <si>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</si>
  <si>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</si>
  <si>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</si>
  <si>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</si>
  <si>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</si>
  <si>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</si>
  <si>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</si>
  <si>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</si>
  <si>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</si>
  <si>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</si>
  <si>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</si>
  <si>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</si>
  <si>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</si>
  <si>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</si>
  <si>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</si>
  <si>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</si>
  <si>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</si>
  <si>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</si>
  <si>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</si>
  <si>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</si>
  <si>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</si>
  <si>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</si>
  <si>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</si>
  <si>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</si>
  <si>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</si>
  <si>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</si>
  <si>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</si>
  <si>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</si>
  <si>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</si>
  <si>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</si>
  <si>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</si>
  <si>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</si>
  <si>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</si>
  <si>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</si>
  <si>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</si>
  <si>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</si>
  <si>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</si>
  <si>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</si>
  <si>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</si>
  <si>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</si>
  <si>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</si>
  <si>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</si>
  <si>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</si>
  <si>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</si>
  <si>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</si>
  <si>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</si>
  <si>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</si>
  <si>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</si>
  <si>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</si>
  <si>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</si>
  <si>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</si>
  <si>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</si>
  <si>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</si>
  <si>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</si>
  <si>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</si>
  <si>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</si>
  <si>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</si>
  <si>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</si>
  <si>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</si>
  <si>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</si>
  <si>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</si>
  <si>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</si>
  <si>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</si>
  <si>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</si>
  <si>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</si>
  <si>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</si>
  <si>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</si>
  <si>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</si>
  <si>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</si>
  <si>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</si>
  <si>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</si>
  <si>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</si>
  <si>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</si>
  <si>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</si>
  <si>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</si>
  <si>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</si>
  <si>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</si>
  <si>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</si>
  <si>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</si>
  <si>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</si>
  <si>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</si>
  <si>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</si>
  <si>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</si>
  <si>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</si>
  <si>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</si>
  <si>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</si>
  <si>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</si>
  <si>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</si>
  <si>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</si>
  <si>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</si>
  <si>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</si>
  <si>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</si>
  <si>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</si>
  <si>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</si>
  <si>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</si>
  <si>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</si>
  <si>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</si>
  <si>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</si>
  <si>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</si>
  <si>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</si>
  <si>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</si>
  <si>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</si>
  <si>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</si>
  <si>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</si>
  <si>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</si>
  <si>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</si>
  <si>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</si>
  <si>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</si>
  <si>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</si>
  <si>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</si>
  <si>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</si>
  <si>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</si>
  <si>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</si>
  <si>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</si>
  <si>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</si>
  <si>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</si>
  <si>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</si>
  <si>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</si>
  <si>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</si>
  <si>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</si>
  <si>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</si>
  <si>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</si>
  <si>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</si>
  <si>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</si>
  <si>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</si>
  <si>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</si>
  <si>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</si>
  <si>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</si>
  <si>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</si>
  <si>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</si>
  <si>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</si>
  <si>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</si>
  <si>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</si>
  <si>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</si>
  <si>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</si>
  <si>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</si>
  <si>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</si>
  <si>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</si>
  <si>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</si>
  <si>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</si>
  <si>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</si>
  <si>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</si>
  <si>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</si>
  <si>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</si>
  <si>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</si>
  <si>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</si>
  <si>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</si>
  <si>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</si>
  <si>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</si>
  <si>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</si>
  <si>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</si>
  <si>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</si>
  <si>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</si>
  <si>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</si>
  <si>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</si>
  <si>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</si>
  <si>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</si>
  <si>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</si>
  <si>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</si>
  <si>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</si>
  <si>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</si>
  <si>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</si>
  <si>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</si>
  <si>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</si>
  <si>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</si>
  <si>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</si>
  <si>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</si>
  <si>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</si>
  <si>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</si>
  <si>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</si>
  <si>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</si>
  <si>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</si>
  <si>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</si>
  <si>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</si>
  <si>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</si>
  <si>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</si>
  <si>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</si>
  <si>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</si>
  <si>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</si>
  <si>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</si>
  <si>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</si>
  <si>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</si>
  <si>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</si>
  <si>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</si>
  <si>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</si>
  <si>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</si>
  <si>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</si>
  <si>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</si>
  <si>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</si>
  <si>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</si>
  <si>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</si>
  <si>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</si>
  <si>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</si>
  <si>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</si>
  <si>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</si>
  <si>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</si>
  <si>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</si>
  <si>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</si>
  <si>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</si>
  <si>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</si>
  <si>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</si>
  <si>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</si>
  <si>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</si>
  <si>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</si>
  <si>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</si>
  <si>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</si>
  <si>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</si>
  <si>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</si>
  <si>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</si>
  <si>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</si>
  <si>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</si>
  <si>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</si>
  <si>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</si>
  <si>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</si>
  <si>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</si>
  <si>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</si>
  <si>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</si>
  <si>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</si>
  <si>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</si>
  <si>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</si>
  <si>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</si>
  <si>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</si>
  <si>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</si>
  <si>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</si>
  <si>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</si>
  <si>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</si>
  <si>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</si>
  <si>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</si>
  <si>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</si>
  <si>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</si>
  <si>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</si>
  <si>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</si>
  <si>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</si>
  <si>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</si>
  <si>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</si>
  <si>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</si>
  <si>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</si>
  <si>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</si>
  <si>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</si>
  <si>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</si>
  <si>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</si>
  <si>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</si>
  <si>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</si>
  <si>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</si>
  <si>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</si>
  <si>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</si>
  <si>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</si>
  <si>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</si>
  <si>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</si>
  <si>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</si>
  <si>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</si>
  <si>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</si>
  <si>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</si>
  <si>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</si>
  <si>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</si>
  <si>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</si>
  <si>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</si>
  <si>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</si>
  <si>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</si>
  <si>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</si>
  <si>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</si>
  <si>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</si>
  <si>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</si>
  <si>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</si>
  <si>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</si>
  <si>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</si>
  <si>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</si>
  <si>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</si>
  <si>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</si>
  <si>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</si>
  <si>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</si>
  <si>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</si>
  <si>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</si>
  <si>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</si>
  <si>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</si>
  <si>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</si>
  <si>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</si>
  <si>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</si>
  <si>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</si>
  <si>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</si>
  <si>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</si>
  <si>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</si>
  <si>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</si>
  <si>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</si>
  <si>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</si>
  <si>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</si>
  <si>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</si>
  <si>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</si>
  <si>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</si>
  <si>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</si>
  <si>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</si>
  <si>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</si>
  <si>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</si>
  <si>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</si>
  <si>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</si>
  <si>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</si>
  <si>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</si>
  <si>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</si>
  <si>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</si>
  <si>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</si>
  <si>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</si>
  <si>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</si>
  <si>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</si>
  <si>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</si>
  <si>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</si>
  <si>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</si>
  <si>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</si>
  <si>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</si>
  <si>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</si>
  <si>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</si>
  <si>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</si>
  <si>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</si>
  <si>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</si>
  <si>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</si>
  <si>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</si>
  <si>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</si>
  <si>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</si>
  <si>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</si>
  <si>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</si>
  <si>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</si>
  <si>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</si>
  <si>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</si>
  <si>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</si>
  <si>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</si>
  <si>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</si>
  <si>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</si>
  <si>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</si>
  <si>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</si>
  <si>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</si>
  <si>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</si>
  <si>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</si>
  <si>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</si>
  <si>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</si>
  <si>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</si>
  <si>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</si>
  <si>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</si>
  <si>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</si>
  <si>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</si>
  <si>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</si>
  <si>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</si>
  <si>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</si>
  <si>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</si>
  <si>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</si>
  <si>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</si>
  <si>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</si>
  <si>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</si>
  <si>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</si>
  <si>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</si>
  <si>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</si>
  <si>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</si>
  <si>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</si>
  <si>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</si>
  <si>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</si>
  <si>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</si>
  <si>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</si>
  <si>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</si>
  <si>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</si>
  <si>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</si>
  <si>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</si>
  <si>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</si>
  <si>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</si>
  <si>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</si>
  <si>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</si>
  <si>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</si>
  <si>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</si>
  <si>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</si>
  <si>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</si>
  <si>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</si>
  <si>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</si>
  <si>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</si>
  <si>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</si>
  <si>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</si>
  <si>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</si>
  <si>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</si>
  <si>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</si>
  <si>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</si>
  <si>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</si>
  <si>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</si>
  <si>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</si>
  <si>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</si>
  <si>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</si>
  <si>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</si>
  <si>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</si>
  <si>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</si>
  <si>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</si>
  <si>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</si>
  <si>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</si>
  <si>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</si>
  <si>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</si>
  <si>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</si>
  <si>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</si>
  <si>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</si>
  <si>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</si>
  <si>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</si>
  <si>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</si>
  <si>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</si>
  <si>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</si>
  <si>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</si>
  <si>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</si>
  <si>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</si>
  <si>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</si>
  <si>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</si>
  <si>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</si>
  <si>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</si>
  <si>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</si>
  <si>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</si>
  <si>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</si>
  <si>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</si>
  <si>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</si>
  <si>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</si>
  <si>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</si>
  <si>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</si>
  <si>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</si>
  <si>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</si>
  <si>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</si>
  <si>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</si>
  <si>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</si>
  <si>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</si>
  <si>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</si>
  <si>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</si>
  <si>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</si>
  <si>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</si>
  <si>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</si>
  <si>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</si>
  <si>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</si>
  <si>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</si>
  <si>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</si>
  <si>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</si>
  <si>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</si>
  <si>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</si>
  <si>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</si>
  <si>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</si>
  <si>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</si>
  <si>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</si>
  <si>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</si>
  <si>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</si>
  <si>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</si>
  <si>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</si>
  <si>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</si>
  <si>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</si>
  <si>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</si>
  <si>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</si>
  <si>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</si>
  <si>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</si>
  <si>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</si>
  <si>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</si>
  <si>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</si>
  <si>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</si>
  <si>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</si>
  <si>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</si>
  <si>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</si>
  <si>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</si>
  <si>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</si>
  <si>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</si>
  <si>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</si>
  <si>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</si>
  <si>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</si>
  <si>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</si>
  <si>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</si>
  <si>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</si>
  <si>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</si>
  <si>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</si>
  <si>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</si>
  <si>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</si>
  <si>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</si>
  <si>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</si>
  <si>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</si>
  <si>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</si>
  <si>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</si>
  <si>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</si>
  <si>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</si>
  <si>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</si>
  <si>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</si>
  <si>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</si>
  <si>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</si>
  <si>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</si>
  <si>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</si>
  <si>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</si>
  <si>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</si>
  <si>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</si>
  <si>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</si>
  <si>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</si>
  <si>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</si>
  <si>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</si>
  <si>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</si>
  <si>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</si>
  <si>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</si>
  <si>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</si>
  <si>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</si>
  <si>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</si>
  <si>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</si>
  <si>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</si>
  <si>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</si>
  <si>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</si>
  <si>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</si>
  <si>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</si>
  <si>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</si>
  <si>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</si>
  <si>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</si>
  <si>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</si>
  <si>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</si>
  <si>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</si>
  <si>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</si>
  <si>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</si>
  <si>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</si>
  <si>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</si>
  <si>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</si>
  <si>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</si>
  <si>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</si>
  <si>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</si>
  <si>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</si>
  <si>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</si>
  <si>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</si>
  <si>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</si>
  <si>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</si>
  <si>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</si>
  <si>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</si>
  <si>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</si>
  <si>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</si>
  <si>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</si>
  <si>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</si>
  <si>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</si>
  <si>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</si>
  <si>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</si>
  <si>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</si>
  <si>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</si>
  <si>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</si>
  <si>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</si>
  <si>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</si>
  <si>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</si>
  <si>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</si>
  <si>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</si>
  <si>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</si>
  <si>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</si>
  <si>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</si>
  <si>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</si>
  <si>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</si>
  <si>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</si>
  <si>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</si>
  <si>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</si>
  <si>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</si>
  <si>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</si>
  <si>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</si>
  <si>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</si>
  <si>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</si>
  <si>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</si>
  <si>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</si>
  <si>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</si>
  <si>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</si>
  <si>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</si>
  <si>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</si>
  <si>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</si>
  <si>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</si>
  <si>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</si>
  <si>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</si>
  <si>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</si>
  <si>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</si>
  <si>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</si>
  <si>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</si>
  <si>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</si>
  <si>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</si>
  <si>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</si>
  <si>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</si>
  <si>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</si>
  <si>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</si>
  <si>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</si>
  <si>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</si>
  <si>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</si>
  <si>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</si>
  <si>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</si>
  <si>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</si>
  <si>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</si>
  <si>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</si>
  <si>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</si>
  <si>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</si>
  <si>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</si>
  <si>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</si>
  <si>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</si>
  <si>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</si>
  <si>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</si>
  <si>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</si>
  <si>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</si>
  <si>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</si>
  <si>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</si>
  <si>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</si>
  <si>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</si>
  <si>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</si>
  <si>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</si>
  <si>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</si>
  <si>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</si>
  <si>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</si>
  <si>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</si>
  <si>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</si>
  <si>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</si>
  <si>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</si>
  <si>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</si>
  <si>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</si>
  <si>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</si>
  <si>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</si>
  <si>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</si>
  <si>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</si>
  <si>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</si>
  <si>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</si>
  <si>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</si>
  <si>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</si>
  <si>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</si>
  <si>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</si>
  <si>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</si>
  <si>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</si>
  <si>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</si>
  <si>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</si>
  <si>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</si>
  <si>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</si>
  <si>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</si>
  <si>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</si>
  <si>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</si>
  <si>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</si>
  <si>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</si>
  <si>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</si>
  <si>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</si>
  <si>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</si>
  <si>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</si>
  <si>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</si>
  <si>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</si>
  <si>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</si>
  <si>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</si>
  <si>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</si>
  <si>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</si>
  <si>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</si>
  <si>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</si>
  <si>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</si>
  <si>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</si>
  <si>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</si>
  <si>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</si>
  <si>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</si>
  <si>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</si>
  <si>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</si>
  <si>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</si>
  <si>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</si>
  <si>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</si>
  <si>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</si>
  <si>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</si>
  <si>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</si>
  <si>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</si>
  <si>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</si>
  <si>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</si>
  <si>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</si>
  <si>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</si>
  <si>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</si>
  <si>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</si>
  <si>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</si>
  <si>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</si>
  <si>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</si>
  <si>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</si>
  <si>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</si>
  <si>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</si>
  <si>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</si>
  <si>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</si>
  <si>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</si>
  <si>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</si>
  <si>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</si>
  <si>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</si>
  <si>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</si>
  <si>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</si>
  <si>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</si>
  <si>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</si>
  <si>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</si>
  <si>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</si>
  <si>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</si>
  <si>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</si>
  <si>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</si>
  <si>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</si>
  <si>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</si>
  <si>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</si>
  <si>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</si>
  <si>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</si>
  <si>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</si>
  <si>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</si>
  <si>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</si>
  <si>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</si>
  <si>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</si>
  <si>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</si>
  <si>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</si>
  <si>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</si>
  <si>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</si>
  <si>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</si>
  <si>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</si>
  <si>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</si>
  <si>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</si>
  <si>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</si>
  <si>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</si>
  <si>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</si>
  <si>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</si>
  <si>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</si>
  <si>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</si>
  <si>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</si>
  <si>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</si>
  <si>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</si>
  <si>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</si>
  <si>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</si>
  <si>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</si>
  <si>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</si>
  <si>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</si>
  <si>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</si>
  <si>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</si>
  <si>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</si>
  <si>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</si>
  <si>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</si>
  <si>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</si>
  <si>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</si>
  <si>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</si>
  <si>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</si>
  <si>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</si>
  <si>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</si>
  <si>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</si>
  <si>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</si>
  <si>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</si>
  <si>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</si>
  <si>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</si>
  <si>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</si>
  <si>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</si>
  <si>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</si>
  <si>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</si>
  <si>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</si>
  <si>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</si>
  <si>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</si>
  <si>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</si>
  <si>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</si>
  <si>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</si>
  <si>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</si>
  <si>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</si>
  <si>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</si>
  <si>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</si>
  <si>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</si>
  <si>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</si>
  <si>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</si>
  <si>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</si>
  <si>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</si>
  <si>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</si>
  <si>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</si>
  <si>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</si>
  <si>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</si>
  <si>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</si>
  <si>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</si>
  <si>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</si>
  <si>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</si>
  <si>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</si>
  <si>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</si>
  <si>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</si>
  <si>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</si>
  <si>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</si>
  <si>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</si>
  <si>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</si>
  <si>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</si>
  <si>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</si>
  <si>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</si>
  <si>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</si>
  <si>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</si>
  <si>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</si>
  <si>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</si>
  <si>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</si>
  <si>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</si>
  <si>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</si>
  <si>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</si>
  <si>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</si>
  <si>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</si>
  <si>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</si>
  <si>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</si>
  <si>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</si>
  <si>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</si>
  <si>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</si>
  <si>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</si>
  <si>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</si>
  <si>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</si>
  <si>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</si>
  <si>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</si>
  <si>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</si>
  <si>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</si>
  <si>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</si>
  <si>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</si>
  <si>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</si>
  <si>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</si>
  <si>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</si>
  <si>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</si>
  <si>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</si>
  <si>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</si>
  <si>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</si>
  <si>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</si>
  <si>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</si>
  <si>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</si>
  <si>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</si>
  <si>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</si>
  <si>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</si>
  <si>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</si>
  <si>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</si>
  <si>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</si>
  <si>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</si>
  <si>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</si>
  <si>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</si>
  <si>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</si>
  <si>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</si>
  <si>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</si>
  <si>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</si>
  <si>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</si>
  <si>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</si>
  <si>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</si>
  <si>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</si>
  <si>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</si>
  <si>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</si>
  <si>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</si>
  <si>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</si>
  <si>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</si>
  <si>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</si>
  <si>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</si>
  <si>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</si>
  <si>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</si>
  <si>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</si>
  <si>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</si>
  <si>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</si>
  <si>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</si>
  <si>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</si>
  <si>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</si>
  <si>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</si>
  <si>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</si>
  <si>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</si>
  <si>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</si>
  <si>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</si>
  <si>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</si>
  <si>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</si>
  <si>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</si>
  <si>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</si>
  <si>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</si>
  <si>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</si>
  <si>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</si>
  <si>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</si>
  <si>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</si>
  <si>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</si>
  <si>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</si>
  <si>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</si>
  <si>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</si>
  <si>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</si>
  <si>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</si>
  <si>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</si>
  <si>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</si>
  <si>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</si>
  <si>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</si>
  <si>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</si>
  <si>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</si>
  <si>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</si>
  <si>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</si>
  <si>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</si>
  <si>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</si>
  <si>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</si>
  <si>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</si>
  <si>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</si>
  <si>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</si>
  <si>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</si>
  <si>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</si>
  <si>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</si>
  <si>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</si>
  <si>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</si>
  <si>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</si>
  <si>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</si>
  <si>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</si>
  <si>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</si>
  <si>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</si>
  <si>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</si>
  <si>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</si>
  <si>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</si>
  <si>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</si>
  <si>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</si>
  <si>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</si>
  <si>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</si>
  <si>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</si>
  <si>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</si>
  <si>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</si>
  <si>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</si>
  <si>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</si>
  <si>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</si>
  <si>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</si>
  <si>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</si>
  <si>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</si>
  <si>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</si>
  <si>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</si>
  <si>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</si>
  <si>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</si>
  <si>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</si>
  <si>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</si>
  <si>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</si>
  <si>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</si>
  <si>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</si>
  <si>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</si>
  <si>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</si>
  <si>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</si>
  <si>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</si>
  <si>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</si>
  <si>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</si>
  <si>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</si>
  <si>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</si>
  <si>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</si>
  <si>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</si>
  <si>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</si>
  <si>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</si>
  <si>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</si>
  <si>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</si>
  <si>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</si>
  <si>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</si>
  <si>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</si>
  <si>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</si>
  <si>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</si>
  <si>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</si>
  <si>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</si>
  <si>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</si>
  <si>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</si>
  <si>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</si>
  <si>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</si>
  <si>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</si>
  <si>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</si>
  <si>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</si>
  <si>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</si>
  <si>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</si>
  <si>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</si>
  <si>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</si>
  <si>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</si>
  <si>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</si>
  <si>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</si>
  <si>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</si>
  <si>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</si>
  <si>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</si>
  <si>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</si>
  <si>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</si>
  <si>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</si>
  <si>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</si>
  <si>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</si>
  <si>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</si>
  <si>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</si>
  <si>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</si>
  <si>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</si>
  <si>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</si>
  <si>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</si>
  <si>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</si>
  <si>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</si>
  <si>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</si>
  <si>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</si>
  <si>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</si>
  <si>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</si>
  <si>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</si>
  <si>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</si>
  <si>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</si>
  <si>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</si>
  <si>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</si>
  <si>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</si>
  <si>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</si>
  <si>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</si>
  <si>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</si>
  <si>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</si>
  <si>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</si>
  <si>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</si>
  <si>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</si>
  <si>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</si>
  <si>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</si>
  <si>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</si>
  <si>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</si>
  <si>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</si>
  <si>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</si>
  <si>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</si>
  <si>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</si>
  <si>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</si>
  <si>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</si>
  <si>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</si>
  <si>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</si>
  <si>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</si>
  <si>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</si>
  <si>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</si>
  <si>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</si>
  <si>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</si>
  <si>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</si>
  <si>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</si>
  <si>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</si>
  <si>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</si>
  <si>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</si>
  <si>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</si>
  <si>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</si>
  <si>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</si>
  <si>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</si>
  <si>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</si>
  <si>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</si>
  <si>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</si>
  <si>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</si>
  <si>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</si>
  <si>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</si>
  <si>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</si>
  <si>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</si>
  <si>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</si>
  <si>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</si>
  <si>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</si>
  <si>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</si>
  <si>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</si>
  <si>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</si>
  <si>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</si>
  <si>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</si>
  <si>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</si>
  <si>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</si>
  <si>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</si>
  <si>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</si>
  <si>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</si>
  <si>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</si>
  <si>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</si>
  <si>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</si>
  <si>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</si>
  <si>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</si>
  <si>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</si>
  <si>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</si>
  <si>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</si>
  <si>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</si>
  <si>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</si>
  <si>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</si>
  <si>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</si>
  <si>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</si>
  <si>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</si>
  <si>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</si>
  <si>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</si>
  <si>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</si>
  <si>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</si>
  <si>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</si>
  <si>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</si>
  <si>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</si>
  <si>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</si>
  <si>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</si>
  <si>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</si>
  <si>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</si>
  <si>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</si>
  <si>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</si>
  <si>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</si>
  <si>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</si>
  <si>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</si>
  <si>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</si>
  <si>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</si>
  <si>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</si>
  <si>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</si>
  <si>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</si>
  <si>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</si>
  <si>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</si>
  <si>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</si>
  <si>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</si>
  <si>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</si>
  <si>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</si>
  <si>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</si>
  <si>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</si>
  <si>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</si>
  <si>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</si>
  <si>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</si>
  <si>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</si>
  <si>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</si>
  <si>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</si>
  <si>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</si>
  <si>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</si>
  <si>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</si>
  <si>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</si>
  <si>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</si>
  <si>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</si>
  <si>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</si>
  <si>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</si>
  <si>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</si>
  <si>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</si>
  <si>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</si>
  <si>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</si>
  <si>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</si>
  <si>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</si>
  <si>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</si>
  <si>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</si>
  <si>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</si>
  <si>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</si>
  <si>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</si>
  <si>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</si>
  <si>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</si>
  <si>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</si>
  <si>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</si>
  <si>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</si>
  <si>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</si>
  <si>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</si>
  <si>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</si>
  <si>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</si>
  <si>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</si>
  <si>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</si>
  <si>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</si>
  <si>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</si>
  <si>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</si>
  <si>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</si>
  <si>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</si>
  <si>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</si>
  <si>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</si>
  <si>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</si>
  <si>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</si>
  <si>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</si>
  <si>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</si>
  <si>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</si>
  <si>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</si>
  <si>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</si>
  <si>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</si>
  <si>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</si>
  <si>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</si>
  <si>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</si>
  <si>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</si>
  <si>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</si>
  <si>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</si>
  <si>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</si>
  <si>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</si>
  <si>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</si>
  <si>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</si>
  <si>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</si>
  <si>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</si>
  <si>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</si>
  <si>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</si>
  <si>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</si>
  <si>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</si>
  <si>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</si>
  <si>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</si>
  <si>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</si>
  <si>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</si>
  <si>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</si>
  <si>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</si>
  <si>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</si>
  <si>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</si>
  <si>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</si>
  <si>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</si>
  <si>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</si>
  <si>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</si>
  <si>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</si>
  <si>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</si>
  <si>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</si>
  <si>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</si>
  <si>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</si>
  <si>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</si>
  <si>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</si>
  <si>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</si>
  <si>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</si>
  <si>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</si>
  <si>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</si>
  <si>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</si>
  <si>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</si>
  <si>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</si>
  <si>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</si>
  <si>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</si>
  <si>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</si>
  <si>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</si>
  <si>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</si>
  <si>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</si>
  <si>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</si>
  <si>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</si>
  <si>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</si>
  <si>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</si>
  <si>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</si>
  <si>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</si>
  <si>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</si>
  <si>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</si>
  <si>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</si>
  <si>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</si>
  <si>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</si>
  <si>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</si>
  <si>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</si>
  <si>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</si>
  <si>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</si>
  <si>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</si>
  <si>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</si>
  <si>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</si>
  <si>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</si>
  <si>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</si>
  <si>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</si>
  <si>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</si>
  <si>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</si>
  <si>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</si>
  <si>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</si>
  <si>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</si>
  <si>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</si>
  <si>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</si>
  <si>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</si>
  <si>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</si>
  <si>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</si>
  <si>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</si>
  <si>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</si>
  <si>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</si>
  <si>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</si>
  <si>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</si>
  <si>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</si>
  <si>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</si>
  <si>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</si>
  <si>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</si>
  <si>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</si>
  <si>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</si>
  <si>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</si>
  <si>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</si>
  <si>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</si>
  <si>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</si>
  <si>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</si>
  <si>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</si>
  <si>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</si>
  <si>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</si>
  <si>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</si>
  <si>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</si>
  <si>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</si>
  <si>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</si>
  <si>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</si>
  <si>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</si>
  <si>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</si>
  <si>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</si>
  <si>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</si>
  <si>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</si>
  <si>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</si>
  <si>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</si>
  <si>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</si>
  <si>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</si>
  <si>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</si>
  <si>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</si>
  <si>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</si>
  <si>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</si>
  <si>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</si>
  <si>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</si>
  <si>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</si>
  <si>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</si>
  <si>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</si>
  <si>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</si>
  <si>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</si>
  <si>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</si>
  <si>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</si>
  <si>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</si>
  <si>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</si>
  <si>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</si>
  <si>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</si>
  <si>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</si>
  <si>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</si>
  <si>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</si>
  <si>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</si>
  <si>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</si>
  <si>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</si>
  <si>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</si>
  <si>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</si>
  <si>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</si>
  <si>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</si>
  <si>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</si>
  <si>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</si>
  <si>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</si>
  <si>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</si>
  <si>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</si>
  <si>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</si>
  <si>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</si>
  <si>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</si>
  <si>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</si>
  <si>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</si>
  <si>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</si>
  <si>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</si>
  <si>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</si>
  <si>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</si>
  <si>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</si>
  <si>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</si>
  <si>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</si>
  <si>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</si>
  <si>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</si>
  <si>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</si>
  <si>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</si>
  <si>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</si>
  <si>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</si>
  <si>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</si>
  <si>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</si>
  <si>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</si>
  <si>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</si>
  <si>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</si>
  <si>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</si>
  <si>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</si>
  <si>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</si>
  <si>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</si>
  <si>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</si>
  <si>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</si>
  <si>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</si>
  <si>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</si>
  <si>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</si>
  <si>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</si>
  <si>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</si>
  <si>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</si>
  <si>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</si>
  <si>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</si>
  <si>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</si>
  <si>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</si>
  <si>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</si>
  <si>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</si>
  <si>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</si>
  <si>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</si>
  <si>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</si>
  <si>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</si>
  <si>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</si>
  <si>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</si>
  <si>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</si>
  <si>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</si>
  <si>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</si>
  <si>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</si>
  <si>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</si>
  <si>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</si>
  <si>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</si>
  <si>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</si>
  <si>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</si>
  <si>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</si>
  <si>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</si>
  <si>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</si>
  <si>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</si>
  <si>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</si>
  <si>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</si>
  <si>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</si>
  <si>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</si>
  <si>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</si>
  <si>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</si>
  <si>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</si>
  <si>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</si>
  <si>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</si>
  <si>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</si>
  <si>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</si>
  <si>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</si>
  <si>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</si>
  <si>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</si>
  <si>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</si>
  <si>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</si>
  <si>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</si>
  <si>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</si>
  <si>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</si>
  <si>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</si>
  <si>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</si>
  <si>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</si>
  <si>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</si>
  <si>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</si>
  <si>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</si>
  <si>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</si>
  <si>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</si>
  <si>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</si>
  <si>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</si>
  <si>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</si>
  <si>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</si>
  <si>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</si>
  <si>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</si>
  <si>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</si>
  <si>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</si>
  <si>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</si>
  <si>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</si>
  <si>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</si>
  <si>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</si>
  <si>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</si>
  <si>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</si>
  <si>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</si>
  <si>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</si>
  <si>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</si>
  <si>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</si>
  <si>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</si>
  <si>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</si>
  <si>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</si>
  <si>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</si>
  <si>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</si>
  <si>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</si>
  <si>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</si>
  <si>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</si>
  <si>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</si>
  <si>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</si>
  <si>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</si>
  <si>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</si>
  <si>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</si>
  <si>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</si>
  <si>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</si>
  <si>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</si>
  <si>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</si>
  <si>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</si>
  <si>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</si>
  <si>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</si>
  <si>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</si>
  <si>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</si>
  <si>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</si>
  <si>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</si>
  <si>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</si>
  <si>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</si>
  <si>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</si>
  <si>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</si>
  <si>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</si>
  <si>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</si>
  <si>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</si>
  <si>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</si>
  <si>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</si>
  <si>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</si>
  <si>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</si>
  <si>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</si>
  <si>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</si>
  <si>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</si>
  <si>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</si>
  <si>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</si>
  <si>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</si>
  <si>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</si>
  <si>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</si>
  <si>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</si>
  <si>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</si>
  <si>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</si>
  <si>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</si>
  <si>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</si>
  <si>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</si>
  <si>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</si>
  <si>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</si>
  <si>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</si>
  <si>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</si>
  <si>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</si>
  <si>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</si>
  <si>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</si>
  <si>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</si>
  <si>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</si>
  <si>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</si>
  <si>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</si>
  <si>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</si>
  <si>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</si>
  <si>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</si>
  <si>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</si>
  <si>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</si>
  <si>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</si>
  <si>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</si>
  <si>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</si>
  <si>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</si>
  <si>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</si>
  <si>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</si>
  <si>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</si>
  <si>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</si>
  <si>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</si>
  <si>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</si>
  <si>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</si>
  <si>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</si>
  <si>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</si>
  <si>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</si>
  <si>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</si>
  <si>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</si>
  <si>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</si>
  <si>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</si>
  <si>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</si>
  <si>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</si>
  <si>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</si>
  <si>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</si>
  <si>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</si>
  <si>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</si>
  <si>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</si>
  <si>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</si>
  <si>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</si>
  <si>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</si>
  <si>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</si>
  <si>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</si>
  <si>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</si>
  <si>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</si>
  <si>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</si>
  <si>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</si>
  <si>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</si>
  <si>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</si>
  <si>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</si>
  <si>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</si>
  <si>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</si>
  <si>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</si>
  <si>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</si>
  <si>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</si>
  <si>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</si>
  <si>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</si>
  <si>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</si>
  <si>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</si>
  <si>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</si>
  <si>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</si>
  <si>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</si>
  <si>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</si>
  <si>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</si>
  <si>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</si>
  <si>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</si>
  <si>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</si>
  <si>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</si>
  <si>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</si>
  <si>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</si>
  <si>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</si>
  <si>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</si>
  <si>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</si>
  <si>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</si>
  <si>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</si>
  <si>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</si>
  <si>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</si>
  <si>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</si>
  <si>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</si>
  <si>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</si>
  <si>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</si>
  <si>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</si>
  <si>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</si>
  <si>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</si>
  <si>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</si>
  <si>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</si>
  <si>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</si>
  <si>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</si>
  <si>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</si>
  <si>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</si>
  <si>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</si>
  <si>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</si>
  <si>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</si>
  <si>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</si>
  <si>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</si>
  <si>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</si>
  <si>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</si>
  <si>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</si>
  <si>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</si>
  <si>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</si>
  <si>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</si>
  <si>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</si>
  <si>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</si>
  <si>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</si>
  <si>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</si>
  <si>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</si>
  <si>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</si>
  <si>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</si>
  <si>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</si>
  <si>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</si>
  <si>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</si>
  <si>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</si>
  <si>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</si>
  <si>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</si>
  <si>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</si>
  <si>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</si>
  <si>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</si>
  <si>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</si>
  <si>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</si>
  <si>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</si>
  <si>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</si>
  <si>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</si>
  <si>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</si>
  <si>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</si>
  <si>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</si>
  <si>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</si>
  <si>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</si>
  <si>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</si>
  <si>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</si>
  <si>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</si>
  <si>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</si>
  <si>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</si>
  <si>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</si>
  <si>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</si>
  <si>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</si>
  <si>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</si>
  <si>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</si>
  <si>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</si>
  <si>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</si>
  <si>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</si>
  <si>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</si>
  <si>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</si>
  <si>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</si>
  <si>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</si>
  <si>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</si>
  <si>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</si>
  <si>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</si>
  <si>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</si>
  <si>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</si>
  <si>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</si>
  <si>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</si>
  <si>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</si>
  <si>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</si>
  <si>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</si>
  <si>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</si>
  <si>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</si>
  <si>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</si>
  <si>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</si>
  <si>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</si>
  <si>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</si>
  <si>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</si>
  <si>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</si>
  <si>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</si>
  <si>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</si>
  <si>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</si>
  <si>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</si>
  <si>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</si>
  <si>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</si>
  <si>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</si>
  <si>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</si>
  <si>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</si>
  <si>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</si>
  <si>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</si>
  <si>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</si>
  <si>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</si>
  <si>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</si>
  <si>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</si>
  <si>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</si>
  <si>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</si>
  <si>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</si>
  <si>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</si>
  <si>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</si>
  <si>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</si>
  <si>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</si>
  <si>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</si>
  <si>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</si>
  <si>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</si>
  <si>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</si>
  <si>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</si>
  <si>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</si>
  <si>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</si>
  <si>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</si>
  <si>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</si>
  <si>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</si>
  <si>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</si>
  <si>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</si>
  <si>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</si>
  <si>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</si>
  <si>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</si>
  <si>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</si>
  <si>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</si>
  <si>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</si>
  <si>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</si>
  <si>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</si>
  <si>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</si>
  <si>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</si>
  <si>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</si>
  <si>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</si>
  <si>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</si>
  <si>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</si>
  <si>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</si>
  <si>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</si>
  <si>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</si>
  <si>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</si>
  <si>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</si>
  <si>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</si>
  <si>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</si>
  <si>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</si>
  <si>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</si>
  <si>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</si>
  <si>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</si>
  <si>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</si>
  <si>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</si>
  <si>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</si>
  <si>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</si>
  <si>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</si>
  <si>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</si>
  <si>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</si>
  <si>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</si>
  <si>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</si>
  <si>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</si>
  <si>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</si>
  <si>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</si>
  <si>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</si>
  <si>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</si>
  <si>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</si>
  <si>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</si>
  <si>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</si>
  <si>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</si>
  <si>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</si>
  <si>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</si>
  <si>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</si>
  <si>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</si>
  <si>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</si>
  <si>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</si>
  <si>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</si>
  <si>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</si>
  <si>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</si>
  <si>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</si>
  <si>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</si>
  <si>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</si>
  <si>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</si>
  <si>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</si>
  <si>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</si>
  <si>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</si>
  <si>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</si>
  <si>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</si>
  <si>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</si>
  <si>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</si>
  <si>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</si>
  <si>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</si>
  <si>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</si>
  <si>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</si>
  <si>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</si>
  <si>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</si>
  <si>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</si>
  <si>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</si>
  <si>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</si>
  <si>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</si>
  <si>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</si>
  <si>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</si>
  <si>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</si>
  <si>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</si>
  <si>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</si>
  <si>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</si>
  <si>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</si>
  <si>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</si>
  <si>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</si>
  <si>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</si>
  <si>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</si>
  <si>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</si>
  <si>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</si>
  <si>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</si>
  <si>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</si>
  <si>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</si>
  <si>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</si>
  <si>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</si>
  <si>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</si>
  <si>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</si>
  <si>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</si>
  <si>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</si>
  <si>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</si>
  <si>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</si>
  <si>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</si>
  <si>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</si>
  <si>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</si>
  <si>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</si>
  <si>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</si>
  <si>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</si>
  <si>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</si>
  <si>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</si>
  <si>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</si>
  <si>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</si>
  <si>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</si>
  <si>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</si>
  <si>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</si>
  <si>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</si>
  <si>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</si>
  <si>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</si>
  <si>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</si>
  <si>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</si>
  <si>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</si>
  <si>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</si>
  <si>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</si>
  <si>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</si>
  <si>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</si>
  <si>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</si>
  <si>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</si>
  <si>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</si>
  <si>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</si>
  <si>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</si>
  <si>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</si>
  <si>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</si>
  <si>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</si>
  <si>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</si>
  <si>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</si>
  <si>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</si>
  <si>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</si>
  <si>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</si>
  <si>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</si>
  <si>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</si>
  <si>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</si>
  <si>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</si>
  <si>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</si>
  <si>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</si>
  <si>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</si>
  <si>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</si>
  <si>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</si>
  <si>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</si>
  <si>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</si>
  <si>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</si>
  <si>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</si>
  <si>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</si>
  <si>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</si>
  <si>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</si>
  <si>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</si>
  <si>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</si>
  <si>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</si>
  <si>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</si>
  <si>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</si>
  <si>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</si>
  <si>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</si>
  <si>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</si>
  <si>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</si>
  <si>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</si>
  <si>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</si>
  <si>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</si>
  <si>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</si>
  <si>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</si>
  <si>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</si>
  <si>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</si>
  <si>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</si>
  <si>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</si>
  <si>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</si>
  <si>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</si>
  <si>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</si>
  <si>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</si>
  <si>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</si>
  <si>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</si>
  <si>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</si>
  <si>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</si>
  <si>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</si>
  <si>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</si>
  <si>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</si>
  <si>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</si>
  <si>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</si>
  <si>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</si>
  <si>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</si>
  <si>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</si>
  <si>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</si>
  <si>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</si>
  <si>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</si>
  <si>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</si>
  <si>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</si>
  <si>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</si>
  <si>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</si>
  <si>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</si>
  <si>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</si>
  <si>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</si>
  <si>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</si>
  <si>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</si>
  <si>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</si>
  <si>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</si>
  <si>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</si>
  <si>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</si>
  <si>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</si>
  <si>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</si>
  <si>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</si>
  <si>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</si>
  <si>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</si>
  <si>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</si>
  <si>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</si>
  <si>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</si>
  <si>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</si>
  <si>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</si>
  <si>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</si>
  <si>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</si>
  <si>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</si>
  <si>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</si>
  <si>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</si>
  <si>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</si>
  <si>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</si>
  <si>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</si>
  <si>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</si>
  <si>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</si>
  <si>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</si>
  <si>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</si>
  <si>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</si>
  <si>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</si>
  <si>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</si>
  <si>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</si>
  <si>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</si>
  <si>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</si>
  <si>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</si>
  <si>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</si>
  <si>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</si>
  <si>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</si>
  <si>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</si>
  <si>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</si>
  <si>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</si>
  <si>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</si>
  <si>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</si>
  <si>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</si>
  <si>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</si>
  <si>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</si>
  <si>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</si>
  <si>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</si>
  <si>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</si>
  <si>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</si>
  <si>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</si>
  <si>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</si>
  <si>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</si>
  <si>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</si>
  <si>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</si>
  <si>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</si>
  <si>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</si>
  <si>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</si>
  <si>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</si>
  <si>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</si>
  <si>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</si>
  <si>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</si>
  <si>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</si>
  <si>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</si>
  <si>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</si>
  <si>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</si>
  <si>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</si>
  <si>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</si>
  <si>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</si>
  <si>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</si>
  <si>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</si>
  <si>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</si>
  <si>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</si>
  <si>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</si>
  <si>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</si>
  <si>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</si>
  <si>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</si>
  <si>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</si>
  <si>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</si>
  <si>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</si>
  <si>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</si>
  <si>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</si>
  <si>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</si>
  <si>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</si>
  <si>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</si>
  <si>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</si>
  <si>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</si>
  <si>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</si>
  <si>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</si>
  <si>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</si>
  <si>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</si>
  <si>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</si>
  <si>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</si>
  <si>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</si>
  <si>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</si>
  <si>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</si>
  <si>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</si>
  <si>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</si>
  <si>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</si>
  <si>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</si>
  <si>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</si>
  <si>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</si>
  <si>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</si>
  <si>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</si>
  <si>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</si>
  <si>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</si>
  <si>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</si>
  <si>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</si>
  <si>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</si>
  <si>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</si>
  <si>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</si>
  <si>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</si>
  <si>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</si>
  <si>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</si>
  <si>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</si>
  <si>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</si>
  <si>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</si>
  <si>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</si>
  <si>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</si>
  <si>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</si>
  <si>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</si>
  <si>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</si>
  <si>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</si>
  <si>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</si>
  <si>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</si>
  <si>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</si>
  <si>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</si>
  <si>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</si>
  <si>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</si>
  <si>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</si>
  <si>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</si>
  <si>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</si>
  <si>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</si>
  <si>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</si>
  <si>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</si>
  <si>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</si>
  <si>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</si>
  <si>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</si>
  <si>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</si>
  <si>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</si>
  <si>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</si>
  <si>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</si>
  <si>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</si>
  <si>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</si>
  <si>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</si>
  <si>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</si>
  <si>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</si>
  <si>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</si>
  <si>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</si>
  <si>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</si>
  <si>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</si>
  <si>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</si>
  <si>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</si>
  <si>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</si>
  <si>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</si>
  <si>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</si>
  <si>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</si>
  <si>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</si>
  <si>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</si>
  <si>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</si>
  <si>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</si>
  <si>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</si>
  <si>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</si>
  <si>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</si>
  <si>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</si>
  <si>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</si>
  <si>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</si>
  <si>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</si>
  <si>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</si>
  <si>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</si>
  <si>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</si>
  <si>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</si>
  <si>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</si>
  <si>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</si>
  <si>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</si>
  <si>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</si>
  <si>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</si>
  <si>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</si>
  <si>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</si>
  <si>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</si>
  <si>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</si>
  <si>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</si>
  <si>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</si>
  <si>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</si>
  <si>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</si>
  <si>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</si>
  <si>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</si>
  <si>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</si>
  <si>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</si>
  <si>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</si>
  <si>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</si>
  <si>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</si>
  <si>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</si>
  <si>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</si>
  <si>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</si>
  <si>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</si>
  <si>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</si>
  <si>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</si>
  <si>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</si>
  <si>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</si>
  <si>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</si>
  <si>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</si>
  <si>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</si>
  <si>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</si>
  <si>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</si>
  <si>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</si>
  <si>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</si>
  <si>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</si>
  <si>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</si>
  <si>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</si>
  <si>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</si>
  <si>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</si>
  <si>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</si>
  <si>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</si>
  <si>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</si>
  <si>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</si>
  <si>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</si>
  <si>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</si>
  <si>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</si>
  <si>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</si>
  <si>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</si>
  <si>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</si>
  <si>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</si>
  <si>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</si>
  <si>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</si>
  <si>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</si>
  <si>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</si>
  <si>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</si>
  <si>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</si>
  <si>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</si>
  <si>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</si>
  <si>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</si>
  <si>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</si>
  <si>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</si>
  <si>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</si>
  <si>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</si>
  <si>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</si>
  <si>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</si>
  <si>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</si>
  <si>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</si>
  <si>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</si>
  <si>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</si>
  <si>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</si>
  <si>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</si>
  <si>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</si>
  <si>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</si>
  <si>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</si>
  <si>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</si>
  <si>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</si>
  <si>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</si>
  <si>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</si>
  <si>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</si>
  <si>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</si>
  <si>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</si>
  <si>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</si>
  <si>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</si>
  <si>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</si>
  <si>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</si>
  <si>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</si>
  <si>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</si>
  <si>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</si>
  <si>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</si>
  <si>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</si>
  <si>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</si>
  <si>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</si>
  <si>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</si>
  <si>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</si>
  <si>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</si>
  <si>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</si>
  <si>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</si>
  <si>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</si>
  <si>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</si>
  <si>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</si>
  <si>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</si>
  <si>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</si>
  <si>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</si>
  <si>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</si>
  <si>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</si>
  <si>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</si>
  <si>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</si>
  <si>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</si>
  <si>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</si>
  <si>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</si>
  <si>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</si>
  <si>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</si>
  <si>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</si>
  <si>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</si>
  <si>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</si>
  <si>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</si>
  <si>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</si>
  <si>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</si>
  <si>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</si>
  <si>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</si>
  <si>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</si>
  <si>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</si>
  <si>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</si>
  <si>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</si>
  <si>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</si>
  <si>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</si>
  <si>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</si>
  <si>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</si>
  <si>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</si>
  <si>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</si>
  <si>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</si>
  <si>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</si>
  <si>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</si>
  <si>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</si>
  <si>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</si>
  <si>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</si>
  <si>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</si>
  <si>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</si>
  <si>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</si>
  <si>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</si>
  <si>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</si>
  <si>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</si>
  <si>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</si>
  <si>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</si>
  <si>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</si>
  <si>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</si>
  <si>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</si>
  <si>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</si>
  <si>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</si>
  <si>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</si>
  <si>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</si>
  <si>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</si>
  <si>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</si>
  <si>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</si>
  <si>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</si>
  <si>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</si>
  <si>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</si>
  <si>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</si>
  <si>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</si>
  <si>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</si>
  <si>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</si>
  <si>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</si>
  <si>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</si>
  <si>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</si>
  <si>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</si>
  <si>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</si>
  <si>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</si>
  <si>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</si>
  <si>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</si>
  <si>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</si>
  <si>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</si>
  <si>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</si>
  <si>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</si>
  <si>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</si>
  <si>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</si>
  <si>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</si>
  <si>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</si>
  <si>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</si>
  <si>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</si>
  <si>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</si>
  <si>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</si>
  <si>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</si>
  <si>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</si>
  <si>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</si>
  <si>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</si>
  <si>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</si>
  <si>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</si>
  <si>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</si>
  <si>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</si>
  <si>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</si>
  <si>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</si>
  <si>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</si>
  <si>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</si>
  <si>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</si>
  <si>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</si>
  <si>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</si>
  <si>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</si>
  <si>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</si>
  <si>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</si>
  <si>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</si>
  <si>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</si>
  <si>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</si>
  <si>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</si>
  <si>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</si>
  <si>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</si>
  <si>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</si>
  <si>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</si>
  <si>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</si>
  <si>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</si>
  <si>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</si>
  <si>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</si>
  <si>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</si>
  <si>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</si>
  <si>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</si>
  <si>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</si>
  <si>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</si>
  <si>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</si>
  <si>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</si>
  <si>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</si>
  <si>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</si>
  <si>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</si>
  <si>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</si>
  <si>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</si>
  <si>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</si>
  <si>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</si>
  <si>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</si>
  <si>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</si>
  <si>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</si>
  <si>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</si>
  <si>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</si>
  <si>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</si>
  <si>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</si>
  <si>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</si>
  <si>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</si>
  <si>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</si>
  <si>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</si>
  <si>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</si>
  <si>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</si>
  <si>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</si>
  <si>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</si>
  <si>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</si>
  <si>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</si>
  <si>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</si>
  <si>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</si>
  <si>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</si>
  <si>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</si>
  <si>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</si>
  <si>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</si>
  <si>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</si>
  <si>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</si>
  <si>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</si>
  <si>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</si>
  <si>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</si>
  <si>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</si>
  <si>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</si>
  <si>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</si>
  <si>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</si>
  <si>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</si>
  <si>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</si>
  <si>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</si>
  <si>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</si>
  <si>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</si>
  <si>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</si>
  <si>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</si>
  <si>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</si>
  <si>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</si>
  <si>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</si>
  <si>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</si>
  <si>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</si>
  <si>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</si>
  <si>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</si>
  <si>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</si>
  <si>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</si>
  <si>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</si>
  <si>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</si>
  <si>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</si>
  <si>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</si>
  <si>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</si>
  <si>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</si>
  <si>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</si>
  <si>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</si>
  <si>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</si>
  <si>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</si>
  <si>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</si>
  <si>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</si>
  <si>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</si>
  <si>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</si>
  <si>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</si>
  <si>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</si>
  <si>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</si>
  <si>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</si>
  <si>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</si>
  <si>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</si>
  <si>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</si>
  <si>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</si>
  <si>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</si>
  <si>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</si>
  <si>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</si>
  <si>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</si>
  <si>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</si>
  <si>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</si>
  <si>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</si>
  <si>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</si>
  <si>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</si>
  <si>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</si>
  <si>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</si>
  <si>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</si>
  <si>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</si>
  <si>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</si>
  <si>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</si>
  <si>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</si>
  <si>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</si>
  <si>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</si>
  <si>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</si>
  <si>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</si>
  <si>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</si>
  <si>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</si>
  <si>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</si>
  <si>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</si>
  <si>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</si>
  <si>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</si>
  <si>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</si>
  <si>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</si>
  <si>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</si>
  <si>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</si>
  <si>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</si>
  <si>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</si>
  <si>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</si>
  <si>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</si>
  <si>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</si>
  <si>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</si>
  <si>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</si>
  <si>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</si>
  <si>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</si>
  <si>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</si>
  <si>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</si>
  <si>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</si>
  <si>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</si>
  <si>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</si>
  <si>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</si>
  <si>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</si>
  <si>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</si>
  <si>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</si>
  <si>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</si>
  <si>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</si>
  <si>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</si>
  <si>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</si>
  <si>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</si>
  <si>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</si>
  <si>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</si>
  <si>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</si>
  <si>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</si>
  <si>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</si>
  <si>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</si>
  <si>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</si>
  <si>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</si>
  <si>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</si>
  <si>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</si>
  <si>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</si>
  <si>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</si>
  <si>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</si>
  <si>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</si>
  <si>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</si>
  <si>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</si>
  <si>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</si>
  <si>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</si>
  <si>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</si>
  <si>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</si>
  <si>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</si>
  <si>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</si>
  <si>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</si>
  <si>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</si>
  <si>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</si>
  <si>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</si>
  <si>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</si>
  <si>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</si>
  <si>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</si>
  <si>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</si>
  <si>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</si>
  <si>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</si>
  <si>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</si>
  <si>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</si>
  <si>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</si>
  <si>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</si>
  <si>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</si>
  <si>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</si>
  <si>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</si>
  <si>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</si>
  <si>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</si>
  <si>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</si>
  <si>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</si>
  <si>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</si>
  <si>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</si>
  <si>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</si>
  <si>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</si>
  <si>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</si>
  <si>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</si>
  <si>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</si>
  <si>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</si>
  <si>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</si>
  <si>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</si>
  <si>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</si>
  <si>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</si>
  <si>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</si>
  <si>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</si>
  <si>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</si>
  <si>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</si>
  <si>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</si>
  <si>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</si>
  <si>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</si>
  <si>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</si>
  <si>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</si>
  <si>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</si>
  <si>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</si>
  <si>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</si>
  <si>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</si>
  <si>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</si>
  <si>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</si>
  <si>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</si>
  <si>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</si>
  <si>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</si>
  <si>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</si>
  <si>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</si>
  <si>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</si>
  <si>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</si>
  <si>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</si>
  <si>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</si>
  <si>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</si>
  <si>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</si>
  <si>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</si>
  <si>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</si>
  <si>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</si>
  <si>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</si>
  <si>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</si>
  <si>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</si>
  <si>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</si>
  <si>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</si>
  <si>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</si>
  <si>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</si>
  <si>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</si>
  <si>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</si>
  <si>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</si>
  <si>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</si>
  <si>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</si>
  <si>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</si>
  <si>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</si>
  <si>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</si>
  <si>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</si>
  <si>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</si>
  <si>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</si>
  <si>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</si>
  <si>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</si>
  <si>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</si>
  <si>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</si>
  <si>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</si>
  <si>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</si>
  <si>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</si>
  <si>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</si>
  <si>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</si>
  <si>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</si>
  <si>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</si>
  <si>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</si>
  <si>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</si>
  <si>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</si>
  <si>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</si>
  <si>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</si>
  <si>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</si>
  <si>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</si>
  <si>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</si>
  <si>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</si>
  <si>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</si>
  <si>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</si>
  <si>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</si>
  <si>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</si>
  <si>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</si>
  <si>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</si>
  <si>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</si>
  <si>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</si>
  <si>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</si>
  <si>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</si>
  <si>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</si>
  <si>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</si>
  <si>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</si>
  <si>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</si>
  <si>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</si>
  <si>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</si>
  <si>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</si>
  <si>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</si>
  <si>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</si>
  <si>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</si>
  <si>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</si>
  <si>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</si>
  <si>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</si>
  <si>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</si>
  <si>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</si>
  <si>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</si>
  <si>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</si>
  <si>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</si>
  <si>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</si>
  <si>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</si>
  <si>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</si>
  <si>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</si>
  <si>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</si>
  <si>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</si>
  <si>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</si>
  <si>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</si>
  <si>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</si>
  <si>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</si>
  <si>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</si>
  <si>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</si>
  <si>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</si>
  <si>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</si>
  <si>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</si>
  <si>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</si>
  <si>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</si>
  <si>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</si>
  <si>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</si>
  <si>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</si>
  <si>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</si>
  <si>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</si>
  <si>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</si>
  <si>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</si>
  <si>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</si>
  <si>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</si>
  <si>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</si>
  <si>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</si>
  <si>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</si>
  <si>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</si>
  <si>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</si>
  <si>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</si>
  <si>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</si>
  <si>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</si>
  <si>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</si>
  <si>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</si>
  <si>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</si>
  <si>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</si>
  <si>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</si>
  <si>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</si>
  <si>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</si>
  <si>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</si>
  <si>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</si>
  <si>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</si>
  <si>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</si>
  <si>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</si>
  <si>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</si>
  <si>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</si>
  <si>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</si>
  <si>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</si>
  <si>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</si>
  <si>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</si>
  <si>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</si>
  <si>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</si>
  <si>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</si>
  <si>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</si>
  <si>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</si>
  <si>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</si>
  <si>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</si>
  <si>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</si>
  <si>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</si>
  <si>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</si>
  <si>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</si>
  <si>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</si>
  <si>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</si>
  <si>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</si>
  <si>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</si>
  <si>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</si>
  <si>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</si>
  <si>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</si>
  <si>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</si>
  <si>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</si>
  <si>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</si>
  <si>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</si>
  <si>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</si>
  <si>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</si>
  <si>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</si>
  <si>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</si>
  <si>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</si>
  <si>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</si>
  <si>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</si>
  <si>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</si>
  <si>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</si>
  <si>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</si>
  <si>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</si>
  <si>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</si>
  <si>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</si>
  <si>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</si>
  <si>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</si>
  <si>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</si>
  <si>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</si>
  <si>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</si>
  <si>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</si>
  <si>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</si>
  <si>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</si>
  <si>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</si>
  <si>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</si>
  <si>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</si>
  <si>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</si>
  <si>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</si>
  <si>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</si>
  <si>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</si>
  <si>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</si>
  <si>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</si>
  <si>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</si>
  <si>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</si>
  <si>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</si>
  <si>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</si>
  <si>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</si>
  <si>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</si>
  <si>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</si>
  <si>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</si>
  <si>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</si>
  <si>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</si>
  <si>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</si>
  <si>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</si>
  <si>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</si>
  <si>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</si>
  <si>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</si>
  <si>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</si>
  <si>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</si>
  <si>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</si>
  <si>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</si>
  <si>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</si>
  <si>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</si>
  <si>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</si>
  <si>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</si>
  <si>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</si>
  <si>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</si>
  <si>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</si>
  <si>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</si>
  <si>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</si>
  <si>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</si>
  <si>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</si>
  <si>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</si>
  <si>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</si>
  <si>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</si>
  <si>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</si>
  <si>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</si>
  <si>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</si>
  <si>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</si>
  <si>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</si>
  <si>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</si>
  <si>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</si>
  <si>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</si>
  <si>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</si>
  <si>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</si>
  <si>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</si>
  <si>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</si>
  <si>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</si>
  <si>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</si>
  <si>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</si>
  <si>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</si>
  <si>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</si>
  <si>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</si>
  <si>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</si>
  <si>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</si>
  <si>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</si>
  <si>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</si>
  <si>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</si>
  <si>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</si>
  <si>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</si>
  <si>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</si>
  <si>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</si>
  <si>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</si>
  <si>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</si>
  <si>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</si>
  <si>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</si>
  <si>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</si>
  <si>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</si>
  <si>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</si>
  <si>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</si>
  <si>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</si>
  <si>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</si>
  <si>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</si>
  <si>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</si>
  <si>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</si>
  <si>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</si>
  <si>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</si>
  <si>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</si>
  <si>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</si>
  <si>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</si>
  <si>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</si>
  <si>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</si>
  <si>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</si>
  <si>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</si>
  <si>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</si>
  <si>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</si>
  <si>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</si>
  <si>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</si>
  <si>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</si>
  <si>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</si>
  <si>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</si>
  <si>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</si>
  <si>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</si>
  <si>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</si>
  <si>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</si>
  <si>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</si>
  <si>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</si>
  <si>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</si>
  <si>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</si>
  <si>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</si>
  <si>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</si>
  <si>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</si>
  <si>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</si>
  <si>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</si>
  <si>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</si>
  <si>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</si>
  <si>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</si>
  <si>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</si>
  <si>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</si>
  <si>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</si>
  <si>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</si>
  <si>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</si>
  <si>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</si>
  <si>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</si>
  <si>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</si>
  <si>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</si>
  <si>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</si>
  <si>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</si>
  <si>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</si>
  <si>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</si>
  <si>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</si>
  <si>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</si>
  <si>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</si>
  <si>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</si>
  <si>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</si>
  <si>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</si>
  <si>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</si>
  <si>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</si>
  <si>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</si>
  <si>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</si>
  <si>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</si>
  <si>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</si>
  <si>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</si>
  <si>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</si>
  <si>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</si>
  <si>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</si>
  <si>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</si>
  <si>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</si>
  <si>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</si>
  <si>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</si>
  <si>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</si>
  <si>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</si>
  <si>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</si>
  <si>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</si>
  <si>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</si>
  <si>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</si>
  <si>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</si>
  <si>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</si>
  <si>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</si>
  <si>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</si>
  <si>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</si>
  <si>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</si>
  <si>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</si>
  <si>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</si>
  <si>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</si>
  <si>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</si>
  <si>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</si>
  <si>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</si>
  <si>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</si>
  <si>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</si>
  <si>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</si>
  <si>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</si>
  <si>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</si>
  <si>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</si>
  <si>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</si>
  <si>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</si>
  <si>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</si>
  <si>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</si>
  <si>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</si>
  <si>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</si>
  <si>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</si>
  <si>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</si>
  <si>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</si>
  <si>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</si>
  <si>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</si>
  <si>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</si>
  <si>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</si>
  <si>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</si>
  <si>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</si>
  <si>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</si>
  <si>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</si>
  <si>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</si>
  <si>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</si>
  <si>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</si>
  <si>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</si>
  <si>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</si>
  <si>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</si>
  <si>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</si>
  <si>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</si>
  <si>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</si>
  <si>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</si>
  <si>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</si>
  <si>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</si>
  <si>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</si>
  <si>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</si>
  <si>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</si>
  <si>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</si>
  <si>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</si>
  <si>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</si>
  <si>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</si>
  <si>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</si>
  <si>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</si>
  <si>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</si>
  <si>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</si>
  <si>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</si>
  <si>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</si>
  <si>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</si>
  <si>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</si>
  <si>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</si>
  <si>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</si>
  <si>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</si>
  <si>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</si>
  <si>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</si>
  <si>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</si>
  <si>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</si>
  <si>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</si>
  <si>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</si>
  <si>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</si>
  <si>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</si>
  <si>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</si>
  <si>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</si>
  <si>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</si>
  <si>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</si>
  <si>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</si>
  <si>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</si>
  <si>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</si>
  <si>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</si>
  <si>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</si>
  <si>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</si>
  <si>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</si>
  <si>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</si>
  <si>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</si>
  <si>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</si>
  <si>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</si>
  <si>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</si>
  <si>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</si>
  <si>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</si>
  <si>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</si>
  <si>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</si>
  <si>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</si>
  <si>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</si>
  <si>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</si>
  <si>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</si>
  <si>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</si>
  <si>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</si>
  <si>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</si>
  <si>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</si>
  <si>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</si>
  <si>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</si>
  <si>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</si>
  <si>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</si>
  <si>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</si>
  <si>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</si>
  <si>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</si>
  <si>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</si>
  <si>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</si>
  <si>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</si>
  <si>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</si>
  <si>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</si>
  <si>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</si>
  <si>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</si>
  <si>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</si>
  <si>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</si>
  <si>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</si>
  <si>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</si>
  <si>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</si>
  <si>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</si>
  <si>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</si>
  <si>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</si>
  <si>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</si>
  <si>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</si>
  <si>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</si>
  <si>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</si>
  <si>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</si>
  <si>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</si>
  <si>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</si>
  <si>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</si>
  <si>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</si>
  <si>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</si>
  <si>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</si>
  <si>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</si>
  <si>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</si>
  <si>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</si>
  <si>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</si>
  <si>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</si>
  <si>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</si>
  <si>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</si>
  <si>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</si>
  <si>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</si>
  <si>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</si>
  <si>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</si>
  <si>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</si>
  <si>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</si>
  <si>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</si>
  <si>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</si>
  <si>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</si>
  <si>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</si>
  <si>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</si>
  <si>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</si>
  <si>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</si>
  <si>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</si>
  <si>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</si>
  <si>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</si>
  <si>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</si>
  <si>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</si>
  <si>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</si>
  <si>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</si>
  <si>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</si>
  <si>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</si>
  <si>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</si>
  <si>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</si>
  <si>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</si>
  <si>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</si>
  <si>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</si>
  <si>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</si>
  <si>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</si>
  <si>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</si>
  <si>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</si>
  <si>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</si>
  <si>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</si>
  <si>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</si>
  <si>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</si>
  <si>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</si>
  <si>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</si>
  <si>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</si>
  <si>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</si>
  <si>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</si>
  <si>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</si>
  <si>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</si>
  <si>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</si>
  <si>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</si>
  <si>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</si>
  <si>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</si>
  <si>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</si>
  <si>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</si>
  <si>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</si>
  <si>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</si>
  <si>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</si>
  <si>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</si>
  <si>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</si>
  <si>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</si>
  <si>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</si>
  <si>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</si>
  <si>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</si>
  <si>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</si>
  <si>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</si>
  <si>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</si>
  <si>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</si>
  <si>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</si>
  <si>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</si>
  <si>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</si>
  <si>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</si>
  <si>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</si>
  <si>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</si>
  <si>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</si>
  <si>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</si>
  <si>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</si>
  <si>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</si>
  <si>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</si>
  <si>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</si>
  <si>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</si>
  <si>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</si>
  <si>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</si>
  <si>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</si>
  <si>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</si>
  <si>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</si>
  <si>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</si>
  <si>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</si>
  <si>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</si>
  <si>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</si>
  <si>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</si>
  <si>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</si>
  <si>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</si>
  <si>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</si>
  <si>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</si>
  <si>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</si>
  <si>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</si>
  <si>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</si>
  <si>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</si>
  <si>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</si>
  <si>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</si>
  <si>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</si>
  <si>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</si>
  <si>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</si>
  <si>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</si>
  <si>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</si>
  <si>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</si>
  <si>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</si>
  <si>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</si>
  <si>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</si>
  <si>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</si>
  <si>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</si>
  <si>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</si>
  <si>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</si>
  <si>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</si>
  <si>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</si>
  <si>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</si>
  <si>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</si>
  <si>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</si>
  <si>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</si>
  <si>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</si>
  <si>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</si>
  <si>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</si>
  <si>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</si>
  <si>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</si>
  <si>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</si>
  <si>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</si>
  <si>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</si>
  <si>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</si>
  <si>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</si>
  <si>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</si>
  <si>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</si>
  <si>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</si>
  <si>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</si>
  <si>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</si>
  <si>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</si>
  <si>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</si>
  <si>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</si>
  <si>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</si>
  <si>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</si>
  <si>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</si>
  <si>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</si>
  <si>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</si>
  <si>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</si>
  <si>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</si>
  <si>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</si>
  <si>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</si>
  <si>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</si>
  <si>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</si>
  <si>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</si>
  <si>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</si>
  <si>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</si>
  <si>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</si>
  <si>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</si>
  <si>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</si>
  <si>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</si>
  <si>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</si>
  <si>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</si>
  <si>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</si>
  <si>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</si>
  <si>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</si>
  <si>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</si>
  <si>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</si>
  <si>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</si>
  <si>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</si>
  <si>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</si>
  <si>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</si>
  <si>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</si>
  <si>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</si>
  <si>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</si>
  <si>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</si>
  <si>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</si>
  <si>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</si>
  <si>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</si>
  <si>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</si>
  <si>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</si>
  <si>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</si>
  <si>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</si>
  <si>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</si>
  <si>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</si>
  <si>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</si>
  <si>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</si>
  <si>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</si>
  <si>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</si>
  <si>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</si>
  <si>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</si>
  <si>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</si>
  <si>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</si>
  <si>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</si>
  <si>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</si>
  <si>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</si>
  <si>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</si>
  <si>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</si>
  <si>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</si>
  <si>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</si>
  <si>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</si>
  <si>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</si>
  <si>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</si>
  <si>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</si>
  <si>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</si>
  <si>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</si>
  <si>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</si>
  <si>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</si>
  <si>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</si>
  <si>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</si>
  <si>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</si>
  <si>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</si>
  <si>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</si>
  <si>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</si>
  <si>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</si>
  <si>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</si>
  <si>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</si>
  <si>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</si>
  <si>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</si>
  <si>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</si>
  <si>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</si>
  <si>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</si>
  <si>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</si>
  <si>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</si>
  <si>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</si>
  <si>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</si>
  <si>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</si>
  <si>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</si>
  <si>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</si>
  <si>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</si>
  <si>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</si>
  <si>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</si>
  <si>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</si>
  <si>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</si>
  <si>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</si>
  <si>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</si>
  <si>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</si>
  <si>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</si>
  <si>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</si>
  <si>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</si>
  <si>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</si>
  <si>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</si>
  <si>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</si>
  <si>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</si>
  <si>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</si>
  <si>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</si>
  <si>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</si>
  <si>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</si>
  <si>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</si>
  <si>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</si>
  <si>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</si>
  <si>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</si>
  <si>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</si>
  <si>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</si>
  <si>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</si>
  <si>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</si>
  <si>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</si>
  <si>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</si>
  <si>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</si>
  <si>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</si>
  <si>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</si>
  <si>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</si>
  <si>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</si>
  <si>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</si>
  <si>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</si>
  <si>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</si>
  <si>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</si>
  <si>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</si>
  <si>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</si>
  <si>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</si>
  <si>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</si>
  <si>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</si>
  <si>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</si>
  <si>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</si>
  <si>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</si>
  <si>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</si>
  <si>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</si>
  <si>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</si>
  <si>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</si>
  <si>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</si>
  <si>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</si>
  <si>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</si>
  <si>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</si>
  <si>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</si>
  <si>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</si>
  <si>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</si>
  <si>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</si>
  <si>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</si>
  <si>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</si>
  <si>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</si>
  <si>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</si>
  <si>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</si>
  <si>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</si>
  <si>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</si>
  <si>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</si>
  <si>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</si>
  <si>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</si>
  <si>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</si>
  <si>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</si>
  <si>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</si>
  <si>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</si>
  <si>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</si>
  <si>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</si>
  <si>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</si>
  <si>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</si>
  <si>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</si>
  <si>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</si>
  <si>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</si>
  <si>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</si>
  <si>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</si>
  <si>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</si>
  <si>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</si>
  <si>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</si>
  <si>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</si>
  <si>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</si>
  <si>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</si>
  <si>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</si>
  <si>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</si>
  <si>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</si>
  <si>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</si>
  <si>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</si>
  <si>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</si>
  <si>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</si>
  <si>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</si>
  <si>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</si>
  <si>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</si>
  <si>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</si>
  <si>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</si>
  <si>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</si>
  <si>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</si>
  <si>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</si>
  <si>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</si>
  <si>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</si>
  <si>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</si>
  <si>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</si>
  <si>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</si>
  <si>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</si>
  <si>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</si>
  <si>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</si>
  <si>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</si>
  <si>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</si>
  <si>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</si>
  <si>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</si>
  <si>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</si>
  <si>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</si>
  <si>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</si>
  <si>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</si>
  <si>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</si>
  <si>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</si>
  <si>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</si>
  <si>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</si>
  <si>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</si>
  <si>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</si>
  <si>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</si>
  <si>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</si>
  <si>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</si>
  <si>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</si>
  <si>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</si>
  <si>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</si>
  <si>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</si>
  <si>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</si>
  <si>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</si>
  <si>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</si>
  <si>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</si>
  <si>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</si>
  <si>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</si>
  <si>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</si>
  <si>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</si>
  <si>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</si>
  <si>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</si>
  <si>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</si>
  <si>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</si>
  <si>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</si>
  <si>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</si>
  <si>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</si>
  <si>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</si>
  <si>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</si>
  <si>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</si>
  <si>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</si>
  <si>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</si>
  <si>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</si>
  <si>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</si>
  <si>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</si>
  <si>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</si>
  <si>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</si>
  <si>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</si>
  <si>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</si>
  <si>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</si>
  <si>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</si>
  <si>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</si>
  <si>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</si>
  <si>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</si>
  <si>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</si>
  <si>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</si>
  <si>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</si>
  <si>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</si>
  <si>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</si>
  <si>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</si>
  <si>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</si>
  <si>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</si>
  <si>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</si>
  <si>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</si>
  <si>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</si>
  <si>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</si>
  <si>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</si>
  <si>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</si>
  <si>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</si>
  <si>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</si>
  <si>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</si>
  <si>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</si>
  <si>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</si>
  <si>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</si>
  <si>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</si>
  <si>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</si>
  <si>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</si>
  <si>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</si>
  <si>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</si>
  <si>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</si>
  <si>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</si>
  <si>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</si>
  <si>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</si>
  <si>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</si>
  <si>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</si>
  <si>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</si>
  <si>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</si>
  <si>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</si>
  <si>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</si>
  <si>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</si>
  <si>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</si>
  <si>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</si>
  <si>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</si>
  <si>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</si>
  <si>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</si>
  <si>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</si>
  <si>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</si>
  <si>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</si>
  <si>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</si>
  <si>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</si>
  <si>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</si>
  <si>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</si>
  <si>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</si>
  <si>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</si>
  <si>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</si>
  <si>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</si>
  <si>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</si>
  <si>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</si>
  <si>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</si>
  <si>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</si>
  <si>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</si>
  <si>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</si>
  <si>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</si>
  <si>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</si>
  <si>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</si>
  <si>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</si>
  <si>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</si>
  <si>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</si>
  <si>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</si>
  <si>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</si>
  <si>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</si>
  <si>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</si>
  <si>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</si>
  <si>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</si>
  <si>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</si>
  <si>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</si>
  <si>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</si>
  <si>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</si>
  <si>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</si>
  <si>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</si>
  <si>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</si>
  <si>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</si>
  <si>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</si>
  <si>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</si>
  <si>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</si>
  <si>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</si>
  <si>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</si>
  <si>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</si>
  <si>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</si>
  <si>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</si>
  <si>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</si>
  <si>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</si>
  <si>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</si>
  <si>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</si>
  <si>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</si>
  <si>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</si>
  <si>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</si>
  <si>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</si>
  <si>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</si>
  <si>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</si>
  <si>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</si>
  <si>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</si>
  <si>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</si>
  <si>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</si>
  <si>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</si>
  <si>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</si>
  <si>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</si>
  <si>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</si>
  <si>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</si>
  <si>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</si>
  <si>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</si>
  <si>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</si>
  <si>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</si>
  <si>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</si>
  <si>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</si>
  <si>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</si>
  <si>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</si>
  <si>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</si>
  <si>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</si>
  <si>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</si>
  <si>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</si>
  <si>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</si>
  <si>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</si>
  <si>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</si>
  <si>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</si>
  <si>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</si>
  <si>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</si>
  <si>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</si>
  <si>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</si>
  <si>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</si>
  <si>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</si>
  <si>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</si>
  <si>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</si>
  <si>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</si>
  <si>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</si>
  <si>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</si>
  <si>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</si>
  <si>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</si>
  <si>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</si>
  <si>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</si>
  <si>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</si>
  <si>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</si>
  <si>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</si>
  <si>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</si>
  <si>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</si>
  <si>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</si>
  <si>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</si>
  <si>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</si>
  <si>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</si>
  <si>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</si>
  <si>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</si>
  <si>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</si>
  <si>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</si>
  <si>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</si>
  <si>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</si>
  <si>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</si>
  <si>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</si>
  <si>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</si>
  <si>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</si>
  <si>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</si>
  <si>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</si>
  <si>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</si>
  <si>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</si>
  <si>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</si>
  <si>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</si>
  <si>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</si>
  <si>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</si>
  <si>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</si>
  <si>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</si>
  <si>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</si>
  <si>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</si>
  <si>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</si>
  <si>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</si>
  <si>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</si>
  <si>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</si>
  <si>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</si>
  <si>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</si>
  <si>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</si>
  <si>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</si>
  <si>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</si>
  <si>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</si>
  <si>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</si>
  <si>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</si>
  <si>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</si>
  <si>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</si>
  <si>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</si>
  <si>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</si>
  <si>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</si>
  <si>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</si>
  <si>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</si>
  <si>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</si>
  <si>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</si>
  <si>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</si>
  <si>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</si>
  <si>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</si>
  <si>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</si>
  <si>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</si>
  <si>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</si>
  <si>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</si>
  <si>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</si>
  <si>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</si>
  <si>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</si>
  <si>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</si>
  <si>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</si>
  <si>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</si>
  <si>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</si>
  <si>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</si>
  <si>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</si>
  <si>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</si>
  <si>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</si>
  <si>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</si>
  <si>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</si>
  <si>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</si>
  <si>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</si>
  <si>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</si>
  <si>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</si>
  <si>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</si>
  <si>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</si>
  <si>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</si>
  <si>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</si>
  <si>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</si>
  <si>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</si>
  <si>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</si>
  <si>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</si>
  <si>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</si>
  <si>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</si>
  <si>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</si>
  <si>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</si>
  <si>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</si>
  <si>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</si>
  <si>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</si>
  <si>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</si>
  <si>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</si>
  <si>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</si>
  <si>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</si>
  <si>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</si>
  <si>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</si>
  <si>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</si>
  <si>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</si>
  <si>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</si>
  <si>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</si>
  <si>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</si>
  <si>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</si>
  <si>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</si>
  <si>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</si>
  <si>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</si>
  <si>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</si>
  <si>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</si>
  <si>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</si>
  <si>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</si>
  <si>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</si>
  <si>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</si>
  <si>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</si>
  <si>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</si>
  <si>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</si>
  <si>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</si>
  <si>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</si>
  <si>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</si>
  <si>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</si>
  <si>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</si>
  <si>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</si>
  <si>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</si>
  <si>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</si>
  <si>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</si>
  <si>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</si>
  <si>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</si>
  <si>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</si>
  <si>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</si>
  <si>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</si>
  <si>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</si>
  <si>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</si>
  <si>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</si>
  <si>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</si>
  <si>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</si>
  <si>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</si>
  <si>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</si>
  <si>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</si>
  <si>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</si>
  <si>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</si>
  <si>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</si>
  <si>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</si>
  <si>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</si>
  <si>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</si>
  <si>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</si>
  <si>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</si>
  <si>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</si>
  <si>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</si>
  <si>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</si>
  <si>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</si>
  <si>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</si>
  <si>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</si>
  <si>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</si>
  <si>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</si>
  <si>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</si>
  <si>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</si>
  <si>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</si>
  <si>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</si>
  <si>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</si>
  <si>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</si>
  <si>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</si>
  <si>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</si>
  <si>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</si>
  <si>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</si>
  <si>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</si>
  <si>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</si>
  <si>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</si>
  <si>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</si>
  <si>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</si>
  <si>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</si>
  <si>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</si>
  <si>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</si>
  <si>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</si>
  <si>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</si>
  <si>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</si>
  <si>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</si>
  <si>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</si>
  <si>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</si>
  <si>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</si>
  <si>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</si>
  <si>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</si>
  <si>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</si>
  <si>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</si>
  <si>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</si>
  <si>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</si>
  <si>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</si>
  <si>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</si>
  <si>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</si>
  <si>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</si>
  <si>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</si>
  <si>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</si>
  <si>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</si>
  <si>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</si>
  <si>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</si>
  <si>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</si>
  <si>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</si>
  <si>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</si>
  <si>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</si>
  <si>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</si>
  <si>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</si>
  <si>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</si>
  <si>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</si>
  <si>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</si>
  <si>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</si>
  <si>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</si>
  <si>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</si>
  <si>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</si>
  <si>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</si>
  <si>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</si>
  <si>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</si>
  <si>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</si>
  <si>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</si>
  <si>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</si>
  <si>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</si>
  <si>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</si>
  <si>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</si>
  <si>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</si>
  <si>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</si>
  <si>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</si>
  <si>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</si>
  <si>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</si>
  <si>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</si>
  <si>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</si>
  <si>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</si>
  <si>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</si>
  <si>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</si>
  <si>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</si>
  <si>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</si>
  <si>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</si>
  <si>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</si>
  <si>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</si>
  <si>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</si>
  <si>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</si>
  <si>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</si>
  <si>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</si>
  <si>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</si>
  <si>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</si>
  <si>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</si>
  <si>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</si>
  <si>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</si>
  <si>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</si>
  <si>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</si>
  <si>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</si>
  <si>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</si>
  <si>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</si>
  <si>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</si>
  <si>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</si>
  <si>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</si>
  <si>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</si>
  <si>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</si>
  <si>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</si>
  <si>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</si>
  <si>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</si>
  <si>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</si>
  <si>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</si>
  <si>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</si>
  <si>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</si>
  <si>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</si>
  <si>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</si>
  <si>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</si>
  <si>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</si>
  <si>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</si>
  <si>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</si>
  <si>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</si>
  <si>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</si>
  <si>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</si>
  <si>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</si>
  <si>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</si>
  <si>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</si>
  <si>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</si>
  <si>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</si>
  <si>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</si>
  <si>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</si>
  <si>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</si>
  <si>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</si>
  <si>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</si>
  <si>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</si>
  <si>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</si>
  <si>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</si>
  <si>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</si>
  <si>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</si>
  <si>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</si>
  <si>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</si>
  <si>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</si>
  <si>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</si>
  <si>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</si>
  <si>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</si>
  <si>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</si>
  <si>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</si>
  <si>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</si>
  <si>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</si>
  <si>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</si>
  <si>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</si>
  <si>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</si>
  <si>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</si>
  <si>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</si>
  <si>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</si>
  <si>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</si>
  <si>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</si>
  <si>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</si>
  <si>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</si>
  <si>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</si>
  <si>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</si>
  <si>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</si>
  <si>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</si>
  <si>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</si>
  <si>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</si>
  <si>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</si>
  <si>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</si>
  <si>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</si>
  <si>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</si>
  <si>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</si>
  <si>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</si>
  <si>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</si>
  <si>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</si>
  <si>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</si>
  <si>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</si>
  <si>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</si>
  <si>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</si>
  <si>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</si>
  <si>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</si>
  <si>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</si>
  <si>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</si>
  <si>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</si>
  <si>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</si>
  <si>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</si>
  <si>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</si>
  <si>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</si>
  <si>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</si>
  <si>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</si>
  <si>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</si>
  <si>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</si>
  <si>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</si>
  <si>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</si>
  <si>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</si>
  <si>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</si>
  <si>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</si>
  <si>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</si>
  <si>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</si>
  <si>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</si>
  <si>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</si>
  <si>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</si>
  <si>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</si>
  <si>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</si>
  <si>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</si>
  <si>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</si>
  <si>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</si>
  <si>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</si>
  <si>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</si>
  <si>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</si>
  <si>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</si>
  <si>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</si>
  <si>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</si>
  <si>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</si>
  <si>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</si>
  <si>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</si>
  <si>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</si>
  <si>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</si>
  <si>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</si>
  <si>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</si>
  <si>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</si>
  <si>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</si>
  <si>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</si>
  <si>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</si>
  <si>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</si>
  <si>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</si>
  <si>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</si>
  <si>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</si>
  <si>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</si>
  <si>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</si>
  <si>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</si>
  <si>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</si>
  <si>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</si>
  <si>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</si>
  <si>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</si>
  <si>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</si>
  <si>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</si>
  <si>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</si>
  <si>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</si>
  <si>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</si>
  <si>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</si>
  <si>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</si>
  <si>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</si>
  <si>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</si>
  <si>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</si>
  <si>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</si>
  <si>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</si>
  <si>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</si>
  <si>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</si>
  <si>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</si>
  <si>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</si>
  <si>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</si>
  <si>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</si>
  <si>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</si>
  <si>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</si>
  <si>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</si>
  <si>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</si>
  <si>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</si>
  <si>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</si>
  <si>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</si>
  <si>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</si>
  <si>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</si>
  <si>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</si>
  <si>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</si>
  <si>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</si>
  <si>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</si>
  <si>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</si>
  <si>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</si>
  <si>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</si>
  <si>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</si>
  <si>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</si>
  <si>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</si>
  <si>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</si>
  <si>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</si>
  <si>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</si>
  <si>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</si>
  <si>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</si>
  <si>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</si>
  <si>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</si>
  <si>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</si>
  <si>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</si>
  <si>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</si>
  <si>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</si>
  <si>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</si>
  <si>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</si>
  <si>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</si>
  <si>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</si>
  <si>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</si>
  <si>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</si>
  <si>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</si>
  <si>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</si>
  <si>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</si>
  <si>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</si>
  <si>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</si>
  <si>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</si>
  <si>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</si>
  <si>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</si>
  <si>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</si>
  <si>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</si>
  <si>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</si>
  <si>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</si>
  <si>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</si>
  <si>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</si>
  <si>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</si>
  <si>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</si>
  <si>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</si>
  <si>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</si>
  <si>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</si>
  <si>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</si>
  <si>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</si>
  <si>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</si>
  <si>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</si>
  <si>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</si>
  <si>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</si>
  <si>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</si>
  <si>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</si>
  <si>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</si>
  <si>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</si>
  <si>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</si>
  <si>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</si>
  <si>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</si>
  <si>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</si>
  <si>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</si>
  <si>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</si>
  <si>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</si>
  <si>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</si>
  <si>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</si>
  <si>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</si>
  <si>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</si>
  <si>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</si>
  <si>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</si>
  <si>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</si>
  <si>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</si>
  <si>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</si>
  <si>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</si>
  <si>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</si>
  <si>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</si>
  <si>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</si>
  <si>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</si>
  <si>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</si>
  <si>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</si>
  <si>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</si>
  <si>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</si>
  <si>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</si>
  <si>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</si>
  <si>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</si>
  <si>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</si>
  <si>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</si>
  <si>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</si>
  <si>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</si>
  <si>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</si>
  <si>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</si>
  <si>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</si>
  <si>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</si>
  <si>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</si>
  <si>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</si>
  <si>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</si>
  <si>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</si>
  <si>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</si>
  <si>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</si>
  <si>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</si>
  <si>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</si>
  <si>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</si>
  <si>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</si>
  <si>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</si>
  <si>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</si>
  <si>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</si>
  <si>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</si>
  <si>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</si>
  <si>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</si>
  <si>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</si>
  <si>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</si>
  <si>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</si>
  <si>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</si>
  <si>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</si>
  <si>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</si>
  <si>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</si>
  <si>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</si>
  <si>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</si>
  <si>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</si>
  <si>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</si>
  <si>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</si>
  <si>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</si>
  <si>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</si>
  <si>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</si>
  <si>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</si>
  <si>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</si>
  <si>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</si>
  <si>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</si>
  <si>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</si>
  <si>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</si>
  <si>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</si>
  <si>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</si>
  <si>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</si>
  <si>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</si>
  <si>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</si>
  <si>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</si>
  <si>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</si>
  <si>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</si>
  <si>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</si>
  <si>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</si>
  <si>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</si>
  <si>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</si>
  <si>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</si>
  <si>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</si>
  <si>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</si>
  <si>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</si>
  <si>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</si>
  <si>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</si>
  <si>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</si>
  <si>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</si>
  <si>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</si>
  <si>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</si>
  <si>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</si>
  <si>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</si>
  <si>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</si>
  <si>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</si>
  <si>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</si>
  <si>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</si>
  <si>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</si>
  <si>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</si>
  <si>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</si>
  <si>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</si>
  <si>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</si>
  <si>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</si>
  <si>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</si>
  <si>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</si>
  <si>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</si>
  <si>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</si>
  <si>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</si>
  <si>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</si>
  <si>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</si>
  <si>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</si>
  <si>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</si>
  <si>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</si>
  <si>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</si>
  <si>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</si>
  <si>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</si>
  <si>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</si>
  <si>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</si>
  <si>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</si>
  <si>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</si>
  <si>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</si>
  <si>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</si>
  <si>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</si>
  <si>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</si>
  <si>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</si>
  <si>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</si>
  <si>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</si>
  <si>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</si>
  <si>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</si>
  <si>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</si>
  <si>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</si>
  <si>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</si>
  <si>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</si>
  <si>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</si>
  <si>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</si>
  <si>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</si>
  <si>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</si>
  <si>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</si>
  <si>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</si>
  <si>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</si>
  <si>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</si>
  <si>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</si>
  <si>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</si>
  <si>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</si>
  <si>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</si>
  <si>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</si>
  <si>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</si>
  <si>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</si>
  <si>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</si>
  <si>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</si>
  <si>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</si>
  <si>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</si>
  <si>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</si>
  <si>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</si>
  <si>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</si>
  <si>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</si>
  <si>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</si>
  <si>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</si>
  <si>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</si>
  <si>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</si>
  <si>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</si>
  <si>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</si>
  <si>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</si>
  <si>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</si>
  <si>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</si>
  <si>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</si>
  <si>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</si>
  <si>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</si>
  <si>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</si>
  <si>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</si>
  <si>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</si>
  <si>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</si>
  <si>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</si>
  <si>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</si>
  <si>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</si>
  <si>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</si>
  <si>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</si>
  <si>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</si>
  <si>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</si>
  <si>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</si>
  <si>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</si>
  <si>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</si>
  <si>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</si>
  <si>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</si>
  <si>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</si>
  <si>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</si>
  <si>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</si>
  <si>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</si>
  <si>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</si>
  <si>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</si>
  <si>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</si>
  <si>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</si>
  <si>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</si>
  <si>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</si>
  <si>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</si>
  <si>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</si>
  <si>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</si>
  <si>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</si>
  <si>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</si>
  <si>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</si>
  <si>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</si>
  <si>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</si>
  <si>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</si>
  <si>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</si>
  <si>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</si>
  <si>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</si>
  <si>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</si>
  <si>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</si>
  <si>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</si>
  <si>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</si>
  <si>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</si>
  <si>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</si>
  <si>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</si>
  <si>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</si>
  <si>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</si>
  <si>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</si>
  <si>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</si>
  <si>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</si>
  <si>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</si>
  <si>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</si>
  <si>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</si>
  <si>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</si>
  <si>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</si>
  <si>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</si>
  <si>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</si>
  <si>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</si>
  <si>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</si>
  <si>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</si>
  <si>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</si>
  <si>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</si>
  <si>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</si>
  <si>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</si>
  <si>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</si>
  <si>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</si>
  <si>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</si>
  <si>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</si>
  <si>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</si>
  <si>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</si>
  <si>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</si>
  <si>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</si>
  <si>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</si>
  <si>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</si>
  <si>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</si>
  <si>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</si>
  <si>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</si>
  <si>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</si>
  <si>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</si>
  <si>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</si>
  <si>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</si>
  <si>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</si>
  <si>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</si>
  <si>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</si>
  <si>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</si>
  <si>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</si>
  <si>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</si>
  <si>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</si>
  <si>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</si>
  <si>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</si>
  <si>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</si>
  <si>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</si>
  <si>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</si>
  <si>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</si>
  <si>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</si>
  <si>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</si>
  <si>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</si>
  <si>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</si>
  <si>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</si>
  <si>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</si>
  <si>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</si>
  <si>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</si>
  <si>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</si>
  <si>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</si>
  <si>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</si>
  <si>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</si>
  <si>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</si>
  <si>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</si>
  <si>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</si>
  <si>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</si>
  <si>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</si>
  <si>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</si>
  <si>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</si>
  <si>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</si>
  <si>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</si>
  <si>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</si>
  <si>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</si>
  <si>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</si>
  <si>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</si>
  <si>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</si>
  <si>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</si>
  <si>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</si>
  <si>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</si>
  <si>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</si>
  <si>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</si>
  <si>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</si>
  <si>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</si>
  <si>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</si>
  <si>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</si>
  <si>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</si>
  <si>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</si>
  <si>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</si>
  <si>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</si>
  <si>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</si>
  <si>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</si>
  <si>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</si>
  <si>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</si>
  <si>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</si>
  <si>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</si>
  <si>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</si>
  <si>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</si>
  <si>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</si>
  <si>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</si>
  <si>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</si>
  <si>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</si>
  <si>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</si>
  <si>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</si>
  <si>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</si>
  <si>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</si>
  <si>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</si>
  <si>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</si>
  <si>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</si>
  <si>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</si>
  <si>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</si>
  <si>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</si>
  <si>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</si>
  <si>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</si>
  <si>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</si>
  <si>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</si>
  <si>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</si>
  <si>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</si>
  <si>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</si>
  <si>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</si>
  <si>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</si>
  <si>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</si>
  <si>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</si>
  <si>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</si>
  <si>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</si>
  <si>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</si>
  <si>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</si>
  <si>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</si>
  <si>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</si>
  <si>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</si>
  <si>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</si>
  <si>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</si>
  <si>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</si>
  <si>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</si>
  <si>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</si>
  <si>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</si>
  <si>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</si>
  <si>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</si>
  <si>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</si>
  <si>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</si>
  <si>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</si>
  <si>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</si>
  <si>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</si>
  <si>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</si>
  <si>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</si>
  <si>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</si>
  <si>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</si>
  <si>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</si>
  <si>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</si>
  <si>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</si>
  <si>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</si>
  <si>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</si>
  <si>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</si>
  <si>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</si>
  <si>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</si>
  <si>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</si>
  <si>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</si>
  <si>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</si>
  <si>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</si>
  <si>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</si>
  <si>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</si>
  <si>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</si>
  <si>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</si>
  <si>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</si>
  <si>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</si>
  <si>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</si>
  <si>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</si>
  <si>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</si>
  <si>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</si>
  <si>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</si>
  <si>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</si>
  <si>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</si>
  <si>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</si>
  <si>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</si>
  <si>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</si>
  <si>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</si>
  <si>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</si>
  <si>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</si>
  <si>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</si>
  <si>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</si>
  <si>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</si>
  <si>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</si>
  <si>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</si>
  <si>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</si>
  <si>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</si>
  <si>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</si>
  <si>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</si>
  <si>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</si>
  <si>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</si>
  <si>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</si>
  <si>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</si>
  <si>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</si>
  <si>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</si>
  <si>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</si>
  <si>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</si>
  <si>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</si>
  <si>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</si>
  <si>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</si>
  <si>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</si>
  <si>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</si>
  <si>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</si>
  <si>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</si>
  <si>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</si>
  <si>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</si>
  <si>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</si>
  <si>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</si>
  <si>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</si>
  <si>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</si>
  <si>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</si>
  <si>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</si>
  <si>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</si>
  <si>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</si>
  <si>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</si>
  <si>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</si>
  <si>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</si>
  <si>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</si>
  <si>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</si>
  <si>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</si>
  <si>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</si>
  <si>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</si>
  <si>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</si>
  <si>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</si>
  <si>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</si>
  <si>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</si>
  <si>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</si>
  <si>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</si>
  <si>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</si>
  <si>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</si>
  <si>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</si>
  <si>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</si>
  <si>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</si>
  <si>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</si>
  <si>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</si>
  <si>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</si>
  <si>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</si>
  <si>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</si>
  <si>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</si>
  <si>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</si>
  <si>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</si>
  <si>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</si>
  <si>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</si>
  <si>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</si>
  <si>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</si>
  <si>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</si>
  <si>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</si>
  <si>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</si>
  <si>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</si>
  <si>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</si>
  <si>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</si>
  <si>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</si>
  <si>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</si>
  <si>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</si>
  <si>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</si>
  <si>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</si>
  <si>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</si>
  <si>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</si>
  <si>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</si>
  <si>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</si>
  <si>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</si>
  <si>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</si>
  <si>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</si>
  <si>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</si>
  <si>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</si>
  <si>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</si>
  <si>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</si>
  <si>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</si>
  <si>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</si>
  <si>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</si>
  <si>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</si>
  <si>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</si>
  <si>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</si>
  <si>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</si>
  <si>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</si>
  <si>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</si>
  <si>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</si>
  <si>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</si>
  <si>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</si>
  <si>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</si>
  <si>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</si>
  <si>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</si>
  <si>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</si>
  <si>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</si>
  <si>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</si>
  <si>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</si>
  <si>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</si>
  <si>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</si>
  <si>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</si>
  <si>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</si>
  <si>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</si>
  <si>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</si>
  <si>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</si>
  <si>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</si>
  <si>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</si>
  <si>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</si>
  <si>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</si>
  <si>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</si>
  <si>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</si>
  <si>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</si>
  <si>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</si>
  <si>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</si>
  <si>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</si>
  <si>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</si>
  <si>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</si>
  <si>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</si>
  <si>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</si>
  <si>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</si>
  <si>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</si>
  <si>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</si>
  <si>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</si>
  <si>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</si>
  <si>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</si>
  <si>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</si>
  <si>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</si>
  <si>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</si>
  <si>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</si>
  <si>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</si>
  <si>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</si>
  <si>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</si>
  <si>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</si>
  <si>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</si>
  <si>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</si>
  <si>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</si>
  <si>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</si>
  <si>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</si>
  <si>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</si>
  <si>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</si>
  <si>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</si>
  <si>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</si>
  <si>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</si>
  <si>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</si>
  <si>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</si>
  <si>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</si>
  <si>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</si>
  <si>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</si>
  <si>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</si>
  <si>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</si>
  <si>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</si>
  <si>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</si>
  <si>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</si>
  <si>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</si>
  <si>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</si>
  <si>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</si>
  <si>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</si>
  <si>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</si>
  <si>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</si>
  <si>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</si>
  <si>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</si>
  <si>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</si>
  <si>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</si>
  <si>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</si>
  <si>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</si>
  <si>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</si>
  <si>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</si>
  <si>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</si>
  <si>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</si>
  <si>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</si>
  <si>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</si>
  <si>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</si>
  <si>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</si>
  <si>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</si>
  <si>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</si>
  <si>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</si>
  <si>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</si>
  <si>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</si>
  <si>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</si>
  <si>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</si>
  <si>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</si>
  <si>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</si>
  <si>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</si>
  <si>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</si>
  <si>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</si>
  <si>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</si>
  <si>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</si>
  <si>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</si>
  <si>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</si>
  <si>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</si>
  <si>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</si>
  <si>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</si>
  <si>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</si>
  <si>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</si>
  <si>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</si>
  <si>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</si>
  <si>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</si>
  <si>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</si>
  <si>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</si>
  <si>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</si>
  <si>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</si>
  <si>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</si>
  <si>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</si>
  <si>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</si>
  <si>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</si>
  <si>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</si>
  <si>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</si>
  <si>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</si>
  <si>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</si>
  <si>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</si>
  <si>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</si>
  <si>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</si>
  <si>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</si>
  <si>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</si>
  <si>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</si>
  <si>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</si>
  <si>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</si>
  <si>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</si>
  <si>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</si>
  <si>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</si>
  <si>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</si>
  <si>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</si>
  <si>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</si>
  <si>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</si>
  <si>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</si>
  <si>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</si>
  <si>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</si>
  <si>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</si>
  <si>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</si>
  <si>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</si>
  <si>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</si>
  <si>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</si>
  <si>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</si>
  <si>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</si>
  <si>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</si>
  <si>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</si>
  <si>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</si>
  <si>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</si>
  <si>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</si>
  <si>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</si>
  <si>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</si>
  <si>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</si>
  <si>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</si>
  <si>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</si>
  <si>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</si>
  <si>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</si>
  <si>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</si>
  <si>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</si>
  <si>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</si>
  <si>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</si>
  <si>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</si>
  <si>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</si>
  <si>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</si>
  <si>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</si>
  <si>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</si>
  <si>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</si>
  <si>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</si>
  <si>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</si>
  <si>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</si>
  <si>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</si>
  <si>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</si>
  <si>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</si>
  <si>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</si>
  <si>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</si>
  <si>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</si>
  <si>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</si>
  <si>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</si>
  <si>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</si>
  <si>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</si>
  <si>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</si>
  <si>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</si>
  <si>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</si>
  <si>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</si>
  <si>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</si>
  <si>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</si>
  <si>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</si>
  <si>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</si>
  <si>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</si>
  <si>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</si>
  <si>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</si>
  <si>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</si>
  <si>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</si>
  <si>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</si>
  <si>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</si>
  <si>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</si>
  <si>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</si>
  <si>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</si>
  <si>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</si>
  <si>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</si>
  <si>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</si>
  <si>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</si>
  <si>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</si>
  <si>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</si>
  <si>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</si>
  <si>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</si>
  <si>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</si>
  <si>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</si>
  <si>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</si>
  <si>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</si>
  <si>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</si>
  <si>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</si>
  <si>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</si>
  <si>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</si>
  <si>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</si>
  <si>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</si>
  <si>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</si>
  <si>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</si>
  <si>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</si>
  <si>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</si>
  <si>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</si>
  <si>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</si>
  <si>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</si>
  <si>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</si>
  <si>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</si>
  <si>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</si>
  <si>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</si>
  <si>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</si>
  <si>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</si>
  <si>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</si>
  <si>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</si>
  <si>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</si>
  <si>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</si>
  <si>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</si>
  <si>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</si>
  <si>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</si>
  <si>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</si>
  <si>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</si>
  <si>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</si>
  <si>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</si>
  <si>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</si>
  <si>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</si>
  <si>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</si>
  <si>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</si>
  <si>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</si>
  <si>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</si>
  <si>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</si>
  <si>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</si>
  <si>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</si>
  <si>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</si>
  <si>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</si>
  <si>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</si>
  <si>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</si>
  <si>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</si>
  <si>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</si>
  <si>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</si>
  <si>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</si>
  <si>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</si>
  <si>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</si>
  <si>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</si>
  <si>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</si>
  <si>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</si>
  <si>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</si>
  <si>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</si>
  <si>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</si>
  <si>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</si>
  <si>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</si>
  <si>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</si>
  <si>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</si>
  <si>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</si>
  <si>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</si>
  <si>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</si>
  <si>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</si>
  <si>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</si>
  <si>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</si>
  <si>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</si>
  <si>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</si>
  <si>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</si>
  <si>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</si>
  <si>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</si>
  <si>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</si>
  <si>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</si>
  <si>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</si>
  <si>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</si>
  <si>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</si>
  <si>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</si>
  <si>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</si>
  <si>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</si>
  <si>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</si>
  <si>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</si>
  <si>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</si>
  <si>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</si>
  <si>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</si>
  <si>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</si>
  <si>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</si>
  <si>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</si>
  <si>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</si>
  <si>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</si>
  <si>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</si>
  <si>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</si>
  <si>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</si>
  <si>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</si>
  <si>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</si>
  <si>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</si>
  <si>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</si>
  <si>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</si>
  <si>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</si>
  <si>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</si>
  <si>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</si>
  <si>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</si>
  <si>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</si>
  <si>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</si>
  <si>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</si>
  <si>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</si>
  <si>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</si>
  <si>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</si>
  <si>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</si>
  <si>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</si>
  <si>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</si>
  <si>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</si>
  <si>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</si>
  <si>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</si>
  <si>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</si>
  <si>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</si>
  <si>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</si>
  <si>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</si>
  <si>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</si>
  <si>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</si>
  <si>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</si>
  <si>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</si>
  <si>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</si>
  <si>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</si>
  <si>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</si>
  <si>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</si>
  <si>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</si>
  <si>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</si>
  <si>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</si>
  <si>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</si>
  <si>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</si>
  <si>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</si>
  <si>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</si>
  <si>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</si>
  <si>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</si>
  <si>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</si>
  <si>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</si>
  <si>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</si>
  <si>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</si>
  <si>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</si>
  <si>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</si>
  <si>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</si>
  <si>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</si>
  <si>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</si>
  <si>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</si>
  <si>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</si>
  <si>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</si>
  <si>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</si>
  <si>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</si>
  <si>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</si>
  <si>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</si>
  <si>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</si>
  <si>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</si>
  <si>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</si>
  <si>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</si>
  <si>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</si>
  <si>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</si>
  <si>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</si>
  <si>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</si>
  <si>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</si>
  <si>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</si>
  <si>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</si>
  <si>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</si>
  <si>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</si>
  <si>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</si>
  <si>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</si>
  <si>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</si>
  <si>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</si>
  <si>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</si>
  <si>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</si>
  <si>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</si>
  <si>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</si>
  <si>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</si>
  <si>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</si>
  <si>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</si>
  <si>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</si>
  <si>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</si>
  <si>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</si>
  <si>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</si>
  <si>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</si>
  <si>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</si>
  <si>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</si>
  <si>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</si>
  <si>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</si>
  <si>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</si>
  <si>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</si>
  <si>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</si>
  <si>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</si>
  <si>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</si>
  <si>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</si>
  <si>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</si>
  <si>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</si>
  <si>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</si>
  <si>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</si>
  <si>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</si>
  <si>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</si>
  <si>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</si>
  <si>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</si>
  <si>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</si>
  <si>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</si>
  <si>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</si>
  <si>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</si>
  <si>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</si>
  <si>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</si>
  <si>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</si>
  <si>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</si>
  <si>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</si>
  <si>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</si>
  <si>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</si>
  <si>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</si>
  <si>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</si>
  <si>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</si>
  <si>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</si>
  <si>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</si>
  <si>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</si>
  <si>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</si>
  <si>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</si>
  <si>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</si>
  <si>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</si>
  <si>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</si>
  <si>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</si>
  <si>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</si>
  <si>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</si>
  <si>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</si>
  <si>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</si>
  <si>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</si>
  <si>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</si>
  <si>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</si>
  <si>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</si>
  <si>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</si>
  <si>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</si>
  <si>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</si>
  <si>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</si>
  <si>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</si>
  <si>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</si>
  <si>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</si>
  <si>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</si>
  <si>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</si>
  <si>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</si>
  <si>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</si>
  <si>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</si>
  <si>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</si>
  <si>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</si>
  <si>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</si>
  <si>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</si>
  <si>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</si>
  <si>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</si>
  <si>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</si>
  <si>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</si>
  <si>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</si>
  <si>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</si>
  <si>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</si>
  <si>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</si>
  <si>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</si>
  <si>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</si>
  <si>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</si>
  <si>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</si>
  <si>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</si>
  <si>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</si>
  <si>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</si>
  <si>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</si>
  <si>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</si>
  <si>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</si>
  <si>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</si>
  <si>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</si>
  <si>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</si>
  <si>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</si>
  <si>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</si>
  <si>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</si>
  <si>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</si>
  <si>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</si>
  <si>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</si>
  <si>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</si>
  <si>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</si>
  <si>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</si>
  <si>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</si>
  <si>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</si>
  <si>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</si>
  <si>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</si>
  <si>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</si>
  <si>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</si>
  <si>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</si>
  <si>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</si>
  <si>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</si>
  <si>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</si>
  <si>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</si>
  <si>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</si>
  <si>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</si>
  <si>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</si>
  <si>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</si>
  <si>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</si>
  <si>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</si>
  <si>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</si>
  <si>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</si>
  <si>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</si>
  <si>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</si>
  <si>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</si>
  <si>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</si>
  <si>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</si>
  <si>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</si>
  <si>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</si>
  <si>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</si>
  <si>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</si>
  <si>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</si>
  <si>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</si>
  <si>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</si>
  <si>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</si>
  <si>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</si>
  <si>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</si>
  <si>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</si>
  <si>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</si>
  <si>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</si>
  <si>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</si>
  <si>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</si>
  <si>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</si>
  <si>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</si>
  <si>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</si>
  <si>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</si>
  <si>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</si>
  <si>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</si>
  <si>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</si>
  <si>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</si>
  <si>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</si>
  <si>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</si>
  <si>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</si>
  <si>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</si>
  <si>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</si>
  <si>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</si>
  <si>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</si>
  <si>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</si>
  <si>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</si>
  <si>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</si>
  <si>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</si>
  <si>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</si>
  <si>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</si>
  <si>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</si>
  <si>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</si>
  <si>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</si>
  <si>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</si>
  <si>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</si>
  <si>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</si>
  <si>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</si>
  <si>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</si>
  <si>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</si>
  <si>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</si>
  <si>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</si>
  <si>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</si>
  <si>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</si>
  <si>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</si>
  <si>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</si>
  <si>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</si>
  <si>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</si>
  <si>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</si>
  <si>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</si>
  <si>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</si>
  <si>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</si>
  <si>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</si>
  <si>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</si>
  <si>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</si>
  <si>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</si>
  <si>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</si>
  <si>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</si>
  <si>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</si>
  <si>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</si>
  <si>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</si>
  <si>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</si>
  <si>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</si>
  <si>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</si>
  <si>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</si>
  <si>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</si>
  <si>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</si>
  <si>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</si>
  <si>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</si>
  <si>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</si>
  <si>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</si>
  <si>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</si>
  <si>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</si>
  <si>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</si>
  <si>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</si>
  <si>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</si>
  <si>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</si>
  <si>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</si>
  <si>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</si>
  <si>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</si>
  <si>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</si>
  <si>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</si>
  <si>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</si>
  <si>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</si>
  <si>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</si>
  <si>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</si>
  <si>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</si>
  <si>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</si>
  <si>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</si>
  <si>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</si>
  <si>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</si>
  <si>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</si>
  <si>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</si>
  <si>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</si>
  <si>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</si>
  <si>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</si>
  <si>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</si>
  <si>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</si>
  <si>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</si>
  <si>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</si>
  <si>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</si>
  <si>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</si>
  <si>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</si>
  <si>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</si>
  <si>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</si>
  <si>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</si>
  <si>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</si>
  <si>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</si>
  <si>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</si>
  <si>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</si>
  <si>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</si>
  <si>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</si>
  <si>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</si>
  <si>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</si>
  <si>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</si>
  <si>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</si>
  <si>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</si>
  <si>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</si>
  <si>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</si>
  <si>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</si>
  <si>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</si>
  <si>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</si>
  <si>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</si>
  <si>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</si>
  <si>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</si>
  <si>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</si>
  <si>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</si>
  <si>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</si>
  <si>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</si>
  <si>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</si>
  <si>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</si>
  <si>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</si>
  <si>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</si>
  <si>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</si>
  <si>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</si>
  <si>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</si>
  <si>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</si>
  <si>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</si>
  <si>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</si>
  <si>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</si>
  <si>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</si>
  <si>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</si>
  <si>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</si>
  <si>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</si>
  <si>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</si>
  <si>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</si>
  <si>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</si>
  <si>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</si>
  <si>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</si>
  <si>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</si>
  <si>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</si>
  <si>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</si>
  <si>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</si>
  <si>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</si>
  <si>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</si>
  <si>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</si>
  <si>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</si>
  <si>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</si>
  <si>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</si>
  <si>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</si>
  <si>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</si>
  <si>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</si>
  <si>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</si>
  <si>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</si>
  <si>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</si>
  <si>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</si>
  <si>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</si>
  <si>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</si>
  <si>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</si>
  <si>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</si>
  <si>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</si>
  <si>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</si>
  <si>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</si>
  <si>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</si>
  <si>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</si>
  <si>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</si>
  <si>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</si>
  <si>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</si>
  <si>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</si>
  <si>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</si>
  <si>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</si>
  <si>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</si>
  <si>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</si>
  <si>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</si>
  <si>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</si>
  <si>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</si>
  <si>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</si>
  <si>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</si>
  <si>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</si>
  <si>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</si>
  <si>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</si>
  <si>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</si>
  <si>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</si>
  <si>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</si>
  <si>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</si>
  <si>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</si>
  <si>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</si>
  <si>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</si>
  <si>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</si>
  <si>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</si>
  <si>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</si>
  <si>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</si>
  <si>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</si>
  <si>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</si>
  <si>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</si>
  <si>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</si>
  <si>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</si>
  <si>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</si>
  <si>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</si>
  <si>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</si>
  <si>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</si>
  <si>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</si>
  <si>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</si>
  <si>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</si>
  <si>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</si>
  <si>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</si>
  <si>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</si>
  <si>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</si>
  <si>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</si>
  <si>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</si>
  <si>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</si>
  <si>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</si>
  <si>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</si>
  <si>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</si>
  <si>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</si>
  <si>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</si>
  <si>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</si>
  <si>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</si>
  <si>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</si>
  <si>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</si>
  <si>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</si>
  <si>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</si>
  <si>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</si>
  <si>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</si>
  <si>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</si>
  <si>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</si>
  <si>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</si>
  <si>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</si>
  <si>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</si>
  <si>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</si>
  <si>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</si>
  <si>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</si>
  <si>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</si>
  <si>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</si>
  <si>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</si>
  <si>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</si>
  <si>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</si>
  <si>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</si>
  <si>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</si>
  <si>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</si>
  <si>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</si>
  <si>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</si>
  <si>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</si>
  <si>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</si>
  <si>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</si>
  <si>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</si>
  <si>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</si>
  <si>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</si>
  <si>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</si>
  <si>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</si>
  <si>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</si>
  <si>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</si>
  <si>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</si>
  <si>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</si>
  <si>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</si>
  <si>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</si>
  <si>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</si>
  <si>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</si>
  <si>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</si>
  <si>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</si>
  <si>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</si>
  <si>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</si>
  <si>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</si>
  <si>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</si>
  <si>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</si>
  <si>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</si>
  <si>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</si>
  <si>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</si>
  <si>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</si>
  <si>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</si>
  <si>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</si>
  <si>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</si>
  <si>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</si>
  <si>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</si>
  <si>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</si>
  <si>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</si>
  <si>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</si>
  <si>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</si>
  <si>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</si>
  <si>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</si>
  <si>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</si>
  <si>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</si>
  <si>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</si>
  <si>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</si>
  <si>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</si>
  <si>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</si>
  <si>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</si>
  <si>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</si>
  <si>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</si>
  <si>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</si>
  <si>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</si>
  <si>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</si>
  <si>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</si>
  <si>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</si>
  <si>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</si>
  <si>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</si>
  <si>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</si>
  <si>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</si>
  <si>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</si>
  <si>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</si>
  <si>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</si>
  <si>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</si>
  <si>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</si>
  <si>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</si>
  <si>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</si>
  <si>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</si>
  <si>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</si>
  <si>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</si>
  <si>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</si>
  <si>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</si>
  <si>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</si>
  <si>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</si>
  <si>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</si>
  <si>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</si>
  <si>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</si>
  <si>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</si>
  <si>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</si>
  <si>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</si>
  <si>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</si>
  <si>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</si>
  <si>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</si>
  <si>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</si>
  <si>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</si>
  <si>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</si>
  <si>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</si>
  <si>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</si>
  <si>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</si>
  <si>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</si>
  <si>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</si>
  <si>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</si>
  <si>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</si>
  <si>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</si>
  <si>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</si>
  <si>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</si>
  <si>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</si>
  <si>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</si>
  <si>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</si>
  <si>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</si>
  <si>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</si>
  <si>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</si>
  <si>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</si>
  <si>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</si>
  <si>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</si>
  <si>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</si>
  <si>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</si>
  <si>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</si>
  <si>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</si>
  <si>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</si>
  <si>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</si>
  <si>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</si>
  <si>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</si>
  <si>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</si>
  <si>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</si>
  <si>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</si>
  <si>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</si>
  <si>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</si>
  <si>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</si>
  <si>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</si>
  <si>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</si>
  <si>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</si>
  <si>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</si>
  <si>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</si>
  <si>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</si>
  <si>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</si>
  <si>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</si>
  <si>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</si>
  <si>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</si>
  <si>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</si>
  <si>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</si>
  <si>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</si>
  <si>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</si>
  <si>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</si>
  <si>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</si>
  <si>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</si>
  <si>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</si>
  <si>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</si>
  <si>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</si>
  <si>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</si>
  <si>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</si>
  <si>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</si>
  <si>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</si>
  <si>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</si>
  <si>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</si>
  <si>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</si>
  <si>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</si>
  <si>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</si>
  <si>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</si>
  <si>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</si>
  <si>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</si>
  <si>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</si>
  <si>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</si>
  <si>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</si>
  <si>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</si>
  <si>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</si>
  <si>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</si>
  <si>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</si>
  <si>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</si>
  <si>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</si>
  <si>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</si>
  <si>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</si>
  <si>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</si>
  <si>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</si>
  <si>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</si>
  <si>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</si>
  <si>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</si>
  <si>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</si>
  <si>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</si>
  <si>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</si>
  <si>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</si>
  <si>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</si>
  <si>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</si>
  <si>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</si>
  <si>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</si>
  <si>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</si>
  <si>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</si>
  <si>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</si>
  <si>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</si>
  <si>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</si>
  <si>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</si>
  <si>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</si>
  <si>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</si>
  <si>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</si>
  <si>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</si>
  <si>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</si>
  <si>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</si>
  <si>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</si>
  <si>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</si>
  <si>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</si>
  <si>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</si>
  <si>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</si>
  <si>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</si>
  <si>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</si>
  <si>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</si>
  <si>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</si>
  <si>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</si>
  <si>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</si>
  <si>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</si>
  <si>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</si>
  <si>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</si>
  <si>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</si>
  <si>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</si>
  <si>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</si>
  <si>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</si>
  <si>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</si>
  <si>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</si>
  <si>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</si>
  <si>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</si>
  <si>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</si>
  <si>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</si>
  <si>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</si>
  <si>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</si>
  <si>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</si>
  <si>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</si>
  <si>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</si>
  <si>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</si>
  <si>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</si>
  <si>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</si>
  <si>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</si>
  <si>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</si>
  <si>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</si>
  <si>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</si>
  <si>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</si>
  <si>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</si>
  <si>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</si>
  <si>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</si>
  <si>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</si>
  <si>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</si>
  <si>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</si>
  <si>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</si>
  <si>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</si>
  <si>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</si>
  <si>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</si>
  <si>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</si>
  <si>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</si>
  <si>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</si>
  <si>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</si>
  <si>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</si>
  <si>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</si>
  <si>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</si>
  <si>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</si>
  <si>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</si>
  <si>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</si>
  <si>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</si>
  <si>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</si>
  <si>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</si>
  <si>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</si>
  <si>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</si>
  <si>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</si>
  <si>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</si>
  <si>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</si>
  <si>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</si>
  <si>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</si>
  <si>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</si>
  <si>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</si>
  <si>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</si>
  <si>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</si>
  <si>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</si>
  <si>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</si>
  <si>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</si>
  <si>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</si>
  <si>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</si>
  <si>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</si>
  <si>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</si>
  <si>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</si>
  <si>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</si>
  <si>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</si>
  <si>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</si>
  <si>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</si>
  <si>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</si>
  <si>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</si>
  <si>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</si>
  <si>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</si>
  <si>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</si>
  <si>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</si>
  <si>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</si>
  <si>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</si>
  <si>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</si>
  <si>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</si>
  <si>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</si>
  <si>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</si>
  <si>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</si>
  <si>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</si>
  <si>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</si>
  <si>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</si>
  <si>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</si>
  <si>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</si>
  <si>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</si>
  <si>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</si>
  <si>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</si>
  <si>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</si>
  <si>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</si>
  <si>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</si>
  <si>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</si>
  <si>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</si>
  <si>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</si>
  <si>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</si>
  <si>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</si>
  <si>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</si>
  <si>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</si>
  <si>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</si>
  <si>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</si>
  <si>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</si>
  <si>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</si>
  <si>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</si>
  <si>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</si>
  <si>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</si>
  <si>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</si>
  <si>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</si>
  <si>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</si>
  <si>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</si>
  <si>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</si>
  <si>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</si>
  <si>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</si>
  <si>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</si>
  <si>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</si>
  <si>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</si>
  <si>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</si>
  <si>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</si>
  <si>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</si>
  <si>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</si>
  <si>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</si>
  <si>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</si>
  <si>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</si>
  <si>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</si>
  <si>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</si>
  <si>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</si>
  <si>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</si>
  <si>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</si>
  <si>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</si>
  <si>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</si>
  <si>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</si>
  <si>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</si>
  <si>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</si>
  <si>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</si>
  <si>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</si>
  <si>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</si>
  <si>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</si>
  <si>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</si>
  <si>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</si>
  <si>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</si>
  <si>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</si>
  <si>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</si>
  <si>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</si>
  <si>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</si>
  <si>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</si>
  <si>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</si>
  <si>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</si>
  <si>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</si>
  <si>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</si>
  <si>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</si>
  <si>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</si>
  <si>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</si>
  <si>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</si>
  <si>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</si>
  <si>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</si>
  <si>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</si>
  <si>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</si>
  <si>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</si>
  <si>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</si>
  <si>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</si>
  <si>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</si>
  <si>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</si>
  <si>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</si>
  <si>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</si>
  <si>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</si>
  <si>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</si>
  <si>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</si>
  <si>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</si>
  <si>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</si>
  <si>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</si>
  <si>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</si>
  <si>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</si>
  <si>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</si>
  <si>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</si>
  <si>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</si>
  <si>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</si>
  <si>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</si>
  <si>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</si>
  <si>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</si>
  <si>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</si>
  <si>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</si>
  <si>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</si>
  <si>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</si>
  <si>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</si>
  <si>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</si>
  <si>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</si>
  <si>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</si>
  <si>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</si>
  <si>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</si>
  <si>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</si>
  <si>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</si>
  <si>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</si>
  <si>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</si>
  <si>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</si>
  <si>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</si>
  <si>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</si>
  <si>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</si>
  <si>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</si>
  <si>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</si>
  <si>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</si>
  <si>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</si>
  <si>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</si>
  <si>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</si>
  <si>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</si>
  <si>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</si>
  <si>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</si>
  <si>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</si>
  <si>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</si>
  <si>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</si>
  <si>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</si>
  <si>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</si>
  <si>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</si>
  <si>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</si>
  <si>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</si>
  <si>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</si>
  <si>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</si>
  <si>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</si>
  <si>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</si>
  <si>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</si>
  <si>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</si>
  <si>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</si>
  <si>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</si>
  <si>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</si>
  <si>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</si>
  <si>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</si>
  <si>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</si>
  <si>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</si>
  <si>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</si>
  <si>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</si>
  <si>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</si>
  <si>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</si>
  <si>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</si>
  <si>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</si>
  <si>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</si>
  <si>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</si>
  <si>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</si>
  <si>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</si>
  <si>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</si>
  <si>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</si>
  <si>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</si>
  <si>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</si>
  <si>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</si>
  <si>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</si>
  <si>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</si>
  <si>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</si>
  <si>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</si>
  <si>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</si>
  <si>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</si>
  <si>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</si>
  <si>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</si>
  <si>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</si>
  <si>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</si>
  <si>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</si>
  <si>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</si>
  <si>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</si>
  <si>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</si>
  <si>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</si>
  <si>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</si>
  <si>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</si>
  <si>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</si>
  <si>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</si>
  <si>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</si>
  <si>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</si>
  <si>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</si>
  <si>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</si>
  <si>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</si>
  <si>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</si>
  <si>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</si>
  <si>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</si>
  <si>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</si>
  <si>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</si>
  <si>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</si>
  <si>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</si>
  <si>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</si>
  <si>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</si>
  <si>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</si>
  <si>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</si>
  <si>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</si>
  <si>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</si>
  <si>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</si>
  <si>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</si>
  <si>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</si>
  <si>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</si>
  <si>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</si>
  <si>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</si>
  <si>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</si>
  <si>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</si>
  <si>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</si>
  <si>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</si>
  <si>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</si>
  <si>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</si>
  <si>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</si>
  <si>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</si>
  <si>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</si>
  <si>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</si>
  <si>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</si>
  <si>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</si>
  <si>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</si>
  <si>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</si>
  <si>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</si>
  <si>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</si>
  <si>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</si>
  <si>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</si>
  <si>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</si>
  <si>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</si>
  <si>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</si>
  <si>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</si>
  <si>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</si>
  <si>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</si>
  <si>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</si>
  <si>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</si>
  <si>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</si>
  <si>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</si>
  <si>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</si>
  <si>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</si>
  <si>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</si>
  <si>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</si>
  <si>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</si>
  <si>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</si>
  <si>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</si>
  <si>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</si>
  <si>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</si>
  <si>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</si>
  <si>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</si>
  <si>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</si>
  <si>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</si>
  <si>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</si>
  <si>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</si>
  <si>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</si>
  <si>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</si>
  <si>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</si>
  <si>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</si>
  <si>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</si>
  <si>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</si>
  <si>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</si>
  <si>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</si>
  <si>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</si>
  <si>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</si>
  <si>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</si>
  <si>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</si>
  <si>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</si>
  <si>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</si>
  <si>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</si>
  <si>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</si>
  <si>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</si>
  <si>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</si>
  <si>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</si>
  <si>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</si>
  <si>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</si>
  <si>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</si>
  <si>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</si>
  <si>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</si>
  <si>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</si>
  <si>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</si>
  <si>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</si>
  <si>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</si>
  <si>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</si>
  <si>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</si>
  <si>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</si>
  <si>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</si>
  <si>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</si>
  <si>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</si>
  <si>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</si>
  <si>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</si>
  <si>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</si>
  <si>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</si>
  <si>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</si>
  <si>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</si>
  <si>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</si>
  <si>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</si>
  <si>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</si>
  <si>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</si>
  <si>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</si>
  <si>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</si>
  <si>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</si>
  <si>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</si>
  <si>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</si>
  <si>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</si>
  <si>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</si>
  <si>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</si>
  <si>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</si>
  <si>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</si>
  <si>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</si>
  <si>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</si>
  <si>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</si>
  <si>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</si>
  <si>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</si>
  <si>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</si>
  <si>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</si>
  <si>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</si>
  <si>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</si>
  <si>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</si>
  <si>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</si>
  <si>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</si>
  <si>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</si>
  <si>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</si>
  <si>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</si>
  <si>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</si>
  <si>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</si>
  <si>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</si>
  <si>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</si>
  <si>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</si>
  <si>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</si>
  <si>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</si>
  <si>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</si>
  <si>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</si>
  <si>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</si>
  <si>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</si>
  <si>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</si>
  <si>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</si>
  <si>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</si>
  <si>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</si>
  <si>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</si>
  <si>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</si>
  <si>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</si>
  <si>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</si>
  <si>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</si>
  <si>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</si>
  <si>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</si>
  <si>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</si>
  <si>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</si>
  <si>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</si>
  <si>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</si>
  <si>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</si>
  <si>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</si>
  <si>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</si>
  <si>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</si>
  <si>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</si>
  <si>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</si>
  <si>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</si>
  <si>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</si>
  <si>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</si>
  <si>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</si>
  <si>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</si>
  <si>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</si>
  <si>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</si>
  <si>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</si>
  <si>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</si>
  <si>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</si>
  <si>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</si>
  <si>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</si>
  <si>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</si>
  <si>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</si>
  <si>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</si>
  <si>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</si>
  <si>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</si>
  <si>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</si>
  <si>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</si>
  <si>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</si>
  <si>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</si>
  <si>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</si>
  <si>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</si>
  <si>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</si>
  <si>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</si>
  <si>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</si>
  <si>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</si>
  <si>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</si>
  <si>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</si>
  <si>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</si>
  <si>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</si>
  <si>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</si>
  <si>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</si>
  <si>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</si>
  <si>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</si>
  <si>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</si>
  <si>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</si>
  <si>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</si>
  <si>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</si>
  <si>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</si>
  <si>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</si>
  <si>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</si>
  <si>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</si>
  <si>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</si>
  <si>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</si>
  <si>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</si>
  <si>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</si>
  <si>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</si>
  <si>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</si>
  <si>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</si>
  <si>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</si>
  <si>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</si>
  <si>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</si>
  <si>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</si>
  <si>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</si>
  <si>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</si>
  <si>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</si>
  <si>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</si>
  <si>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</si>
  <si>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</si>
  <si>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</si>
  <si>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</si>
  <si>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</si>
  <si>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</si>
  <si>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</si>
  <si>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</si>
  <si>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</si>
  <si>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</si>
  <si>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</si>
  <si>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</si>
  <si>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</si>
  <si>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</si>
  <si>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</si>
  <si>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</si>
  <si>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</si>
  <si>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</si>
  <si>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</si>
  <si>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</si>
  <si>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</si>
  <si>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</si>
  <si>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</si>
  <si>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</si>
  <si>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</si>
  <si>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</si>
  <si>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</si>
  <si>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</si>
  <si>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</si>
  <si>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</si>
  <si>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</si>
  <si>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</si>
  <si>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</si>
  <si>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</si>
  <si>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</si>
  <si>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</si>
  <si>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</si>
  <si>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</si>
  <si>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</si>
  <si>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</si>
  <si>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</si>
  <si>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</si>
  <si>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</si>
  <si>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</si>
  <si>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</si>
  <si>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</si>
  <si>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</si>
  <si>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</si>
  <si>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</si>
  <si>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</si>
  <si>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</si>
  <si>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</si>
  <si>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</si>
  <si>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</si>
  <si>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</si>
  <si>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</si>
  <si>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</si>
  <si>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</si>
  <si>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</si>
  <si>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</si>
  <si>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</si>
  <si>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</si>
  <si>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</si>
  <si>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</si>
  <si>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</si>
  <si>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</si>
  <si>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</si>
  <si>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</si>
  <si>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</si>
  <si>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</si>
  <si>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</si>
  <si>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</si>
  <si>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</si>
  <si>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</si>
  <si>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</si>
  <si>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</si>
  <si>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</si>
  <si>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</si>
  <si>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</si>
  <si>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</si>
  <si>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</si>
  <si>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</si>
  <si>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</si>
  <si>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</si>
  <si>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</si>
  <si>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</si>
  <si>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</si>
  <si>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</si>
  <si>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</si>
  <si>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</si>
  <si>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</si>
  <si>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</si>
  <si>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</si>
  <si>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</si>
  <si>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</si>
  <si>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</si>
  <si>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</si>
  <si>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</si>
  <si>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</si>
  <si>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</si>
  <si>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</si>
  <si>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</si>
  <si>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</si>
  <si>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</si>
  <si>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</si>
  <si>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</si>
  <si>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</si>
  <si>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</si>
  <si>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</si>
  <si>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</si>
  <si>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</si>
  <si>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</si>
  <si>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</si>
  <si>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</si>
  <si>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</si>
  <si>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</si>
  <si>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</si>
  <si>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</si>
  <si>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</si>
  <si>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</si>
  <si>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</si>
  <si>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</si>
  <si>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</si>
  <si>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</si>
  <si>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</si>
  <si>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</si>
  <si>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</si>
  <si>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</si>
  <si>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</si>
  <si>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</si>
  <si>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</si>
  <si>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</si>
  <si>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</si>
  <si>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</si>
  <si>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</si>
  <si>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</si>
  <si>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</si>
  <si>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</si>
  <si>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</si>
  <si>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</si>
  <si>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</si>
  <si>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</si>
  <si>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</si>
  <si>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</si>
  <si>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</si>
  <si>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</si>
  <si>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</si>
  <si>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</si>
  <si>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</si>
  <si>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</si>
  <si>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</si>
  <si>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</si>
  <si>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</si>
  <si>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</si>
  <si>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</si>
  <si>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</si>
  <si>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</si>
  <si>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</si>
  <si>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</si>
  <si>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</si>
  <si>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</si>
  <si>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</si>
  <si>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</si>
  <si>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</si>
  <si>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</si>
  <si>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</si>
  <si>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</si>
  <si>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</si>
  <si>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</si>
  <si>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</si>
  <si>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</si>
  <si>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</si>
  <si>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</si>
  <si>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</si>
  <si>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</si>
  <si>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</si>
  <si>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</si>
  <si>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</si>
  <si>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</si>
  <si>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</si>
  <si>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</si>
  <si>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</si>
  <si>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</si>
  <si>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</si>
  <si>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</si>
  <si>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</si>
  <si>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</si>
  <si>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</si>
  <si>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</si>
  <si>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</si>
  <si>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</si>
  <si>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</si>
  <si>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</si>
  <si>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</si>
  <si>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</si>
  <si>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</si>
  <si>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</si>
  <si>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</si>
  <si>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</si>
  <si>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</si>
  <si>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</si>
  <si>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</si>
  <si>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</si>
  <si>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</si>
  <si>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</si>
  <si>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</si>
  <si>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</si>
  <si>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</si>
  <si>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</si>
  <si>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</si>
  <si>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</si>
  <si>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</si>
  <si>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</si>
  <si>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</si>
  <si>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</si>
  <si>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</si>
  <si>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</si>
  <si>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</si>
  <si>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</si>
  <si>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</si>
  <si>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</si>
  <si>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</si>
  <si>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</si>
  <si>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</si>
  <si>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</si>
  <si>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</si>
  <si>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</si>
  <si>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</si>
  <si>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</si>
  <si>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</si>
  <si>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</si>
  <si>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</si>
  <si>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</si>
  <si>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</si>
  <si>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</si>
  <si>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</si>
  <si>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</si>
  <si>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</si>
  <si>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</si>
  <si>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</si>
  <si>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</si>
  <si>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</si>
  <si>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</si>
  <si>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</si>
  <si>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</si>
  <si>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</si>
  <si>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</si>
  <si>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</si>
  <si>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</si>
  <si>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</si>
  <si>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</si>
  <si>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</si>
  <si>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</si>
  <si>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</si>
  <si>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</si>
  <si>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</si>
  <si>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</si>
  <si>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</si>
  <si>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</si>
  <si>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</si>
  <si>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</si>
  <si>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</si>
  <si>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</si>
  <si>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</si>
  <si>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</si>
  <si>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</si>
  <si>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</si>
  <si>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</si>
  <si>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</si>
  <si>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</si>
  <si>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</si>
  <si>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</si>
  <si>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</si>
  <si>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</si>
  <si>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</si>
  <si>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</si>
  <si>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</si>
  <si>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</si>
  <si>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</si>
  <si>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</si>
  <si>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</si>
  <si>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</si>
  <si>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</si>
  <si>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</si>
  <si>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</si>
  <si>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</si>
  <si>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</si>
  <si>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</si>
  <si>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</si>
  <si>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</si>
  <si>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</si>
  <si>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</si>
  <si>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</si>
  <si>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</si>
  <si>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</si>
  <si>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</si>
  <si>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</si>
  <si>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</si>
  <si>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</si>
  <si>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</si>
  <si>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</si>
  <si>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</si>
  <si>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</si>
  <si>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</si>
  <si>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</si>
  <si>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</si>
  <si>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</si>
  <si>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</si>
  <si>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</si>
  <si>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</si>
  <si>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</si>
  <si>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</si>
  <si>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</si>
  <si>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</si>
  <si>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</si>
  <si>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</si>
  <si>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</si>
  <si>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</si>
  <si>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</si>
  <si>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</si>
  <si>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</si>
  <si>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</si>
  <si>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</si>
  <si>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</si>
  <si>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</si>
  <si>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</si>
  <si>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</si>
  <si>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</si>
  <si>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</si>
  <si>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</si>
  <si>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</si>
  <si>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</si>
  <si>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</si>
  <si>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</si>
  <si>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</si>
  <si>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</si>
  <si>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</si>
  <si>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</si>
  <si>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</si>
  <si>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</si>
  <si>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</si>
  <si>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</si>
  <si>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</si>
  <si>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</si>
  <si>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</si>
  <si>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</si>
  <si>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</si>
  <si>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</si>
  <si>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</si>
  <si>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</si>
  <si>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</si>
  <si>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</si>
  <si>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</si>
  <si>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</si>
  <si>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</si>
  <si>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</si>
  <si>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</si>
  <si>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</si>
  <si>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</si>
  <si>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</si>
  <si>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</si>
  <si>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</si>
  <si>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</si>
  <si>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</si>
  <si>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</si>
  <si>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</si>
  <si>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</si>
  <si>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</si>
  <si>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</si>
  <si>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</si>
  <si>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</si>
  <si>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</si>
  <si>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</si>
  <si>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</si>
  <si>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</si>
  <si>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</si>
  <si>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</si>
  <si>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</si>
  <si>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</si>
  <si>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</si>
  <si>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</si>
  <si>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</si>
  <si>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</si>
  <si>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</si>
  <si>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</si>
  <si>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</si>
  <si>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</si>
  <si>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</si>
  <si>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</si>
  <si>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</si>
  <si>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</si>
  <si>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</si>
  <si>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</si>
  <si>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</si>
  <si>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</si>
  <si>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</si>
  <si>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</si>
  <si>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</si>
  <si>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</si>
  <si>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</si>
  <si>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</si>
  <si>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</si>
  <si>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</si>
  <si>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</si>
  <si>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</si>
  <si>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</si>
  <si>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</si>
  <si>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</si>
  <si>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</si>
  <si>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</si>
  <si>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</si>
  <si>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</si>
  <si>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</si>
  <si>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</si>
  <si>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</si>
  <si>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</si>
  <si>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</si>
  <si>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</si>
  <si>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</si>
  <si>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</si>
  <si>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</si>
  <si>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</si>
  <si>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</si>
  <si>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</si>
  <si>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</si>
  <si>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</si>
  <si>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</si>
  <si>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</si>
  <si>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</si>
  <si>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</si>
  <si>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</si>
  <si>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</si>
  <si>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</si>
  <si>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</si>
  <si>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</si>
  <si>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</si>
  <si>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</si>
  <si>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</si>
  <si>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</si>
  <si>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</si>
  <si>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</si>
  <si>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</si>
  <si>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</si>
  <si>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</si>
  <si>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</si>
  <si>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</si>
  <si>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</si>
  <si>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</si>
  <si>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</si>
  <si>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</si>
  <si>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</si>
  <si>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</si>
  <si>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</si>
  <si>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</si>
  <si>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</si>
  <si>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</si>
  <si>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</si>
  <si>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</si>
  <si>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</si>
  <si>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</si>
  <si>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</si>
  <si>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</si>
  <si>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</si>
  <si>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</si>
  <si>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</si>
  <si>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</si>
  <si>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</si>
  <si>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</si>
  <si>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</si>
  <si>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</si>
  <si>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</si>
  <si>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</si>
  <si>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</si>
  <si>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</si>
  <si>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</si>
  <si>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</si>
  <si>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</si>
  <si>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</si>
  <si>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</si>
  <si>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</si>
  <si>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</si>
  <si>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</si>
  <si>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</si>
  <si>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</si>
  <si>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</si>
  <si>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</si>
  <si>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</si>
  <si>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</si>
  <si>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</si>
  <si>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</si>
  <si>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</si>
  <si>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</si>
  <si>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</si>
  <si>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</si>
  <si>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</si>
  <si>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</si>
  <si>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</si>
  <si>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</si>
  <si>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</si>
  <si>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</si>
  <si>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</si>
  <si>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</si>
  <si>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</si>
  <si>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</si>
  <si>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</si>
  <si>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</si>
  <si>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</si>
  <si>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</si>
  <si>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</si>
  <si>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</si>
  <si>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</si>
  <si>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</si>
  <si>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</si>
  <si>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</si>
  <si>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</si>
  <si>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</si>
  <si>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</si>
  <si>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</si>
  <si>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</si>
  <si>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</si>
  <si>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</si>
  <si>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</si>
  <si>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</si>
  <si>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</si>
  <si>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</si>
  <si>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</si>
  <si>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</si>
  <si>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</si>
  <si>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</si>
  <si>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</si>
  <si>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</si>
  <si>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</si>
  <si>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</si>
  <si>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</si>
  <si>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</si>
  <si>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</si>
  <si>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</si>
  <si>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</si>
  <si>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</si>
  <si>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</si>
  <si>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</si>
  <si>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</si>
  <si>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</si>
  <si>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</si>
  <si>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</si>
  <si>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</si>
  <si>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</si>
  <si>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</si>
  <si>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</si>
  <si>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</si>
  <si>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</si>
  <si>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</si>
  <si>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</si>
  <si>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</si>
  <si>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</si>
  <si>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</si>
  <si>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</si>
  <si>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</si>
  <si>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</si>
  <si>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</si>
  <si>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</si>
  <si>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</si>
  <si>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</si>
  <si>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</si>
  <si>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</si>
  <si>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</si>
  <si>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</si>
  <si>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</si>
  <si>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</si>
  <si>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</si>
  <si>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</si>
  <si>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</si>
  <si>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</si>
  <si>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</si>
  <si>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</si>
  <si>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</si>
  <si>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</si>
  <si>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</si>
  <si>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</si>
  <si>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</si>
  <si>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</si>
  <si>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</si>
  <si>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</si>
  <si>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</si>
  <si>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</si>
  <si>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</si>
  <si>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</si>
  <si>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</si>
  <si>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</si>
  <si>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</si>
  <si>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</si>
  <si>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</si>
  <si>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</si>
  <si>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</si>
  <si>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</si>
  <si>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</si>
  <si>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</si>
  <si>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</si>
  <si>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</si>
  <si>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</si>
  <si>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</si>
  <si>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</si>
  <si>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</si>
  <si>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</si>
  <si>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</si>
  <si>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</si>
  <si>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</si>
  <si>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</si>
  <si>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</si>
  <si>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</si>
  <si>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</si>
  <si>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</si>
  <si>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</si>
  <si>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</si>
  <si>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</si>
  <si>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</si>
  <si>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</si>
  <si>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</si>
  <si>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</si>
  <si>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</si>
  <si>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</si>
  <si>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</si>
  <si>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</si>
  <si>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</si>
  <si>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</si>
  <si>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</si>
  <si>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</si>
  <si>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</si>
  <si>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</si>
  <si>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</si>
  <si>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</si>
  <si>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</si>
  <si>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</si>
  <si>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</si>
  <si>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</si>
  <si>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</si>
  <si>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</si>
  <si>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</si>
  <si>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</si>
  <si>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</si>
  <si>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</si>
  <si>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</si>
  <si>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</si>
  <si>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</si>
  <si>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</si>
  <si>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</si>
  <si>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</si>
  <si>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</si>
  <si>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</si>
  <si>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</si>
  <si>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</si>
  <si>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</si>
  <si>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</si>
  <si>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</si>
  <si>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</si>
  <si>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</si>
  <si>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</si>
  <si>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</si>
  <si>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</si>
  <si>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</si>
  <si>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</si>
  <si>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</si>
  <si>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</si>
  <si>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</si>
  <si>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</si>
  <si>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</si>
  <si>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</si>
  <si>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</si>
  <si>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</si>
  <si>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</si>
  <si>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</si>
  <si>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</si>
  <si>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</si>
  <si>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</si>
  <si>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</si>
  <si>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</si>
  <si>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</si>
  <si>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</si>
  <si>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</si>
  <si>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</si>
  <si>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</si>
  <si>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</si>
  <si>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</si>
  <si>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</si>
  <si>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</si>
  <si>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</si>
  <si>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</si>
  <si>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</si>
  <si>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</si>
  <si>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</si>
  <si>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</si>
  <si>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</si>
  <si>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</si>
  <si>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</si>
  <si>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</si>
  <si>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</si>
  <si>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</si>
  <si>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</si>
  <si>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</si>
  <si>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</si>
  <si>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</si>
  <si>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</si>
  <si>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</si>
  <si>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</si>
  <si>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</si>
  <si>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</si>
  <si>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</si>
  <si>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</si>
  <si>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</si>
  <si>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</si>
  <si>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</si>
  <si>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</si>
  <si>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</si>
  <si>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</si>
  <si>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</si>
  <si>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</si>
  <si>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</si>
  <si>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</si>
  <si>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</si>
  <si>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</si>
  <si>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</si>
  <si>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</si>
  <si>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</si>
  <si>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</si>
  <si>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</si>
  <si>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</si>
  <si>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</si>
  <si>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</si>
  <si>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</si>
  <si>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</si>
  <si>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</si>
  <si>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</si>
  <si>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</si>
  <si>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</si>
  <si>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</si>
  <si>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</si>
  <si>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</si>
  <si>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</si>
  <si>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</si>
  <si>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</si>
  <si>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</si>
  <si>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</si>
  <si>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</si>
  <si>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</si>
  <si>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</si>
  <si>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</si>
  <si>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</si>
  <si>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</si>
  <si>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</si>
  <si>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</si>
  <si>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</si>
  <si>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</si>
  <si>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</si>
  <si>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</si>
  <si>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</si>
  <si>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</si>
  <si>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</si>
  <si>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</si>
  <si>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</si>
  <si>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</si>
  <si>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</si>
  <si>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</si>
  <si>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</si>
  <si>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</si>
  <si>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</si>
  <si>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</si>
  <si>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</si>
  <si>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</si>
  <si>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</si>
  <si>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</si>
  <si>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</si>
  <si>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</si>
  <si>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</si>
  <si>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</si>
  <si>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</si>
  <si>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</si>
  <si>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</si>
  <si>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</si>
  <si>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</si>
  <si>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</si>
  <si>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</si>
  <si>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</si>
  <si>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</si>
  <si>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</si>
  <si>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</si>
  <si>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</si>
  <si>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</si>
  <si>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</si>
  <si>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</si>
  <si>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</si>
  <si>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</si>
  <si>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</si>
  <si>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</si>
  <si>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</si>
  <si>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</si>
  <si>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</si>
  <si>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</si>
  <si>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</si>
  <si>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</si>
  <si>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</si>
  <si>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</si>
  <si>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</si>
  <si>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</si>
  <si>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</si>
  <si>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</si>
  <si>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</si>
  <si>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</si>
  <si>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</si>
  <si>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</si>
  <si>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</si>
  <si>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</si>
  <si>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</si>
  <si>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</si>
  <si>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</si>
  <si>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</si>
  <si>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</si>
  <si>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</si>
  <si>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</si>
  <si>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</si>
  <si>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</si>
  <si>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</si>
  <si>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</si>
  <si>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</si>
  <si>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</si>
  <si>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</si>
  <si>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</si>
  <si>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</si>
  <si>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</si>
  <si>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</si>
  <si>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</si>
  <si>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</si>
  <si>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</si>
  <si>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</si>
  <si>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</si>
  <si>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</si>
  <si>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</si>
  <si>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</si>
  <si>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</si>
  <si>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</si>
  <si>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</si>
  <si>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</si>
  <si>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</si>
  <si>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</si>
  <si>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</si>
  <si>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</si>
  <si>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</si>
  <si>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</si>
  <si>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</si>
  <si>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</si>
  <si>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</si>
  <si>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</si>
  <si>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</si>
  <si>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</si>
  <si>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</si>
  <si>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</si>
  <si>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</si>
  <si>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</si>
  <si>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</si>
  <si>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</si>
  <si>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</si>
  <si>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</si>
  <si>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</si>
  <si>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</si>
  <si>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</si>
  <si>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</si>
  <si>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</si>
  <si>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</si>
  <si>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</si>
  <si>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</si>
  <si>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</si>
  <si>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</si>
  <si>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</si>
  <si>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</si>
  <si>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</si>
  <si>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</si>
  <si>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</si>
  <si>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</si>
  <si>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</si>
  <si>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</si>
  <si>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</si>
  <si>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</si>
  <si>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</si>
  <si>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</si>
  <si>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</si>
  <si>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</si>
  <si>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</si>
  <si>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</si>
  <si>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</si>
  <si>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</si>
  <si>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</si>
  <si>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</si>
  <si>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</si>
  <si>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</si>
  <si>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</si>
  <si>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</si>
  <si>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</si>
  <si>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</si>
  <si>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</si>
  <si>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</si>
  <si>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</si>
  <si>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</si>
  <si>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</si>
  <si>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</si>
  <si>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</si>
  <si>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</si>
  <si>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</si>
  <si>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</si>
  <si>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</si>
  <si>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</si>
  <si>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</si>
  <si>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</si>
  <si>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</si>
  <si>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</si>
  <si>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</si>
  <si>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</si>
  <si>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</si>
  <si>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</si>
  <si>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</si>
  <si>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</si>
  <si>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</si>
  <si>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</si>
  <si>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</si>
  <si>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</si>
  <si>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</si>
  <si>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</si>
  <si>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</si>
  <si>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</si>
  <si>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</si>
  <si>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</si>
  <si>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</si>
  <si>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</si>
  <si>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</si>
  <si>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</si>
  <si>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</si>
  <si>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</si>
  <si>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</si>
  <si>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</si>
  <si>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</si>
  <si>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</si>
  <si>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</si>
  <si>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</si>
  <si>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</si>
  <si>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</si>
  <si>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</si>
  <si>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</si>
  <si>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</si>
  <si>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</si>
  <si>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</si>
  <si>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</si>
  <si>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</si>
  <si>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</si>
  <si>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</si>
  <si>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</si>
  <si>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</si>
  <si>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</si>
  <si>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</si>
  <si>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</si>
  <si>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</si>
  <si>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</si>
  <si>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</si>
  <si>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</si>
  <si>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</si>
  <si>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</si>
  <si>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</si>
  <si>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</si>
  <si>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</si>
  <si>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</si>
  <si>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</si>
  <si>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</si>
  <si>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</si>
  <si>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</si>
  <si>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</si>
  <si>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</si>
  <si>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</si>
  <si>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</si>
  <si>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</si>
  <si>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</si>
  <si>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</si>
  <si>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</si>
  <si>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</si>
  <si>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</si>
  <si>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</si>
  <si>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</si>
  <si>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</si>
  <si>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</si>
  <si>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</si>
  <si>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</si>
  <si>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</si>
  <si>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</si>
  <si>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</si>
  <si>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</si>
  <si>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</si>
  <si>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</si>
  <si>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</si>
  <si>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</si>
  <si>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</si>
  <si>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</si>
  <si>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</si>
  <si>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</si>
  <si>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</si>
  <si>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</si>
  <si>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</si>
  <si>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</si>
  <si>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</si>
  <si>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</si>
  <si>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</si>
  <si>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</si>
  <si>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</si>
  <si>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</si>
  <si>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</si>
  <si>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</si>
  <si>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</si>
  <si>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</si>
  <si>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</si>
  <si>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</si>
  <si>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</si>
  <si>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</si>
  <si>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</si>
  <si>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</si>
  <si>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</si>
  <si>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</si>
  <si>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</si>
  <si>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</si>
  <si>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</si>
  <si>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</si>
  <si>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</si>
  <si>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</si>
  <si>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</si>
  <si>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</si>
  <si>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</si>
  <si>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</si>
  <si>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</si>
  <si>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</si>
  <si>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</si>
  <si>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</si>
  <si>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</si>
  <si>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</si>
  <si>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</si>
  <si>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</si>
  <si>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</si>
  <si>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</si>
  <si>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</si>
  <si>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</si>
  <si>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</si>
  <si>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</si>
  <si>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</si>
  <si>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</si>
  <si>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</si>
  <si>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</si>
  <si>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</si>
  <si>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</si>
  <si>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</si>
  <si>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</si>
  <si>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</si>
  <si>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</si>
  <si>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</si>
  <si>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</si>
  <si>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</si>
  <si>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</si>
  <si>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</si>
  <si>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</si>
  <si>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</si>
  <si>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</si>
  <si>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</si>
  <si>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</si>
  <si>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</si>
  <si>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</si>
  <si>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</si>
  <si>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</si>
  <si>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</si>
  <si>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</si>
  <si>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</si>
  <si>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</si>
  <si>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</si>
  <si>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</si>
  <si>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</si>
  <si>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</si>
  <si>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</si>
  <si>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</si>
  <si>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</si>
  <si>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</si>
  <si>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</si>
  <si>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</si>
  <si>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</si>
  <si>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</si>
  <si>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</si>
  <si>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</si>
  <si>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</si>
  <si>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</si>
  <si>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</si>
  <si>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</si>
  <si>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</si>
  <si>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</si>
  <si>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</si>
  <si>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</si>
  <si>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</si>
  <si>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</si>
  <si>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</si>
  <si>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</si>
  <si>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</si>
  <si>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</si>
  <si>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</si>
  <si>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</si>
  <si>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</si>
  <si>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</si>
  <si>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</si>
  <si>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</si>
  <si>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</si>
  <si>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</si>
  <si>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</si>
  <si>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</si>
  <si>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</si>
  <si>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</si>
  <si>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</si>
  <si>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</si>
  <si>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</si>
  <si>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</si>
  <si>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</si>
  <si>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</si>
  <si>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</si>
  <si>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</si>
  <si>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</si>
  <si>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</si>
  <si>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</si>
  <si>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</si>
  <si>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</si>
  <si>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</si>
  <si>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</si>
  <si>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</si>
  <si>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</si>
  <si>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</si>
  <si>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</si>
  <si>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</si>
  <si>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</si>
  <si>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</si>
  <si>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</si>
  <si>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</si>
  <si>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</si>
  <si>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</si>
  <si>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</si>
  <si>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</si>
  <si>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</si>
  <si>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</si>
  <si>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</si>
  <si>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</si>
  <si>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</si>
  <si>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</si>
  <si>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</si>
  <si>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</si>
  <si>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</si>
  <si>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</si>
  <si>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</si>
  <si>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</si>
  <si>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</si>
  <si>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</si>
  <si>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</si>
  <si>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</si>
  <si>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</si>
  <si>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</si>
  <si>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</si>
  <si>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</si>
  <si>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</si>
  <si>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</si>
  <si>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</si>
  <si>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</si>
  <si>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</si>
  <si>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</si>
  <si>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</si>
  <si>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</si>
  <si>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</si>
  <si>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</si>
  <si>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</si>
  <si>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</si>
  <si>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</si>
  <si>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</si>
  <si>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</si>
  <si>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</si>
  <si>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</si>
  <si>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</si>
  <si>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</si>
  <si>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</si>
  <si>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</si>
  <si>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</si>
  <si>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</si>
  <si>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</si>
  <si>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</si>
  <si>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</si>
  <si>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</si>
  <si>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</si>
  <si>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</si>
  <si>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</si>
  <si>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</si>
  <si>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</si>
  <si>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</si>
  <si>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</si>
  <si>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</si>
  <si>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</si>
  <si>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</si>
  <si>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</si>
  <si>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</si>
  <si>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</si>
  <si>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</si>
  <si>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</si>
  <si>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</si>
  <si>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</si>
  <si>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</si>
  <si>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</si>
  <si>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</si>
  <si>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</si>
  <si>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</si>
  <si>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</si>
  <si>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</si>
  <si>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</si>
  <si>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</si>
  <si>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</si>
  <si>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</si>
  <si>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</si>
  <si>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</si>
  <si>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</si>
  <si>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</si>
  <si>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</si>
  <si>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</si>
  <si>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</si>
  <si>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</si>
  <si>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</si>
  <si>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</si>
  <si>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</si>
  <si>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</si>
  <si>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</si>
  <si>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</si>
  <si>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</si>
  <si>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</si>
  <si>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</si>
  <si>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</si>
  <si>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</si>
  <si>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</si>
  <si>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</si>
  <si>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</si>
  <si>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</si>
  <si>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</si>
  <si>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</si>
  <si>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</si>
  <si>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</si>
  <si>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</si>
  <si>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</si>
  <si>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</si>
  <si>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</si>
  <si>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</si>
  <si>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</si>
  <si>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</si>
  <si>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</si>
  <si>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</si>
  <si>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</si>
  <si>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</si>
  <si>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</si>
  <si>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</si>
  <si>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</si>
  <si>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</si>
  <si>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</si>
  <si>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</si>
  <si>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</si>
  <si>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</si>
  <si>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</si>
  <si>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</si>
  <si>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</si>
  <si>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</si>
  <si>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</si>
  <si>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</si>
  <si>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</si>
  <si>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</si>
  <si>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</si>
  <si>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</si>
  <si>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</si>
  <si>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</si>
  <si>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</si>
  <si>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</si>
  <si>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</si>
  <si>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</si>
  <si>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</si>
  <si>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</si>
  <si>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</si>
  <si>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</si>
  <si>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</si>
  <si>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</si>
  <si>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</si>
  <si>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</si>
  <si>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</si>
  <si>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</si>
  <si>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</si>
  <si>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</si>
  <si>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</si>
  <si>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</si>
  <si>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</si>
  <si>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</si>
  <si>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</si>
  <si>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</si>
  <si>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</si>
  <si>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</si>
  <si>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</si>
  <si>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</si>
  <si>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</si>
  <si>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</si>
  <si>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</si>
  <si>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</si>
  <si>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</si>
  <si>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</si>
  <si>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</si>
  <si>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</si>
  <si>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</si>
  <si>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</si>
  <si>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</si>
  <si>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</si>
  <si>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</si>
  <si>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</si>
  <si>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</si>
  <si>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</si>
  <si>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</si>
  <si>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</si>
  <si>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</si>
  <si>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</si>
  <si>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</si>
  <si>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</si>
  <si>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</si>
  <si>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</si>
  <si>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</si>
  <si>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</si>
  <si>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</si>
  <si>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</si>
  <si>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</si>
  <si>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</si>
  <si>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</si>
  <si>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</si>
  <si>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</si>
  <si>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</si>
  <si>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</si>
  <si>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</si>
  <si>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</si>
  <si>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</si>
  <si>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</si>
  <si>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</si>
  <si>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</si>
  <si>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</si>
  <si>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</si>
  <si>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</si>
  <si>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</si>
  <si>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</si>
  <si>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</si>
  <si>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</si>
  <si>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</si>
  <si>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</si>
  <si>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</si>
  <si>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</si>
  <si>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</si>
  <si>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</si>
  <si>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</si>
  <si>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</si>
  <si>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</si>
  <si>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</si>
  <si>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</si>
  <si>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</si>
  <si>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</si>
  <si>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</si>
  <si>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</si>
  <si>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</si>
  <si>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</si>
  <si>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</si>
  <si>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</si>
  <si>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</si>
  <si>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</si>
  <si>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</si>
  <si>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</si>
  <si>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</si>
  <si>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</si>
  <si>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</si>
  <si>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</si>
  <si>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</si>
  <si>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</si>
  <si>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</si>
  <si>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</si>
  <si>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</si>
  <si>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</si>
  <si>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</si>
  <si>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</si>
  <si>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</si>
  <si>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</si>
  <si>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</si>
  <si>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</si>
  <si>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</si>
  <si>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</si>
  <si>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</si>
  <si>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</si>
  <si>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</si>
  <si>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</si>
  <si>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</si>
  <si>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</si>
  <si>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</si>
  <si>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</si>
  <si>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</si>
  <si>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</si>
  <si>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</si>
  <si>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</si>
  <si>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</si>
  <si>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</si>
  <si>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</si>
  <si>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</si>
  <si>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</si>
  <si>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</si>
  <si>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</si>
  <si>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</si>
  <si>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</si>
  <si>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</si>
  <si>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</si>
  <si>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</si>
  <si>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</si>
  <si>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</si>
  <si>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</si>
  <si>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</si>
  <si>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</si>
  <si>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</si>
  <si>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</si>
  <si>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</si>
  <si>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</si>
  <si>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</si>
  <si>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</si>
  <si>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</si>
  <si>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</si>
  <si>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</si>
  <si>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</si>
  <si>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</si>
  <si>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</si>
  <si>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</si>
  <si>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</si>
  <si>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</si>
  <si>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</si>
  <si>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</si>
  <si>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</si>
  <si>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</si>
  <si>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</si>
  <si>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</si>
  <si>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</si>
  <si>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</si>
  <si>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</si>
  <si>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</si>
  <si>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</si>
  <si>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</si>
  <si>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</si>
  <si>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</si>
  <si>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</si>
  <si>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</si>
  <si>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</si>
  <si>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</si>
  <si>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</si>
  <si>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</si>
  <si>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</si>
  <si>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</si>
  <si>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</si>
  <si>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</si>
  <si>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</si>
  <si>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</si>
  <si>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</si>
  <si>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</si>
  <si>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</si>
  <si>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</si>
  <si>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</si>
  <si>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</si>
  <si>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</si>
  <si>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</si>
  <si>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</si>
  <si>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</si>
  <si>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</si>
  <si>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</si>
  <si>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</si>
  <si>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</si>
  <si>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</si>
  <si>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</si>
  <si>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</si>
  <si>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</si>
  <si>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</si>
  <si>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</si>
  <si>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</si>
  <si>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</si>
  <si>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</si>
  <si>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</si>
  <si>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</si>
  <si>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</si>
  <si>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</si>
  <si>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</si>
  <si>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</si>
  <si>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</si>
  <si>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</si>
  <si>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</si>
  <si>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</si>
  <si>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</si>
  <si>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</si>
  <si>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</si>
  <si>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</si>
  <si>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</si>
  <si>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</si>
  <si>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</si>
  <si>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</si>
  <si>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</si>
  <si>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</si>
  <si>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</si>
  <si>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</si>
  <si>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</si>
  <si>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</si>
  <si>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</si>
  <si>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</si>
  <si>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</si>
  <si>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</si>
  <si>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</si>
  <si>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</si>
  <si>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</si>
  <si>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</si>
  <si>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</si>
  <si>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</si>
  <si>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</si>
  <si>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</si>
  <si>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</si>
  <si>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</si>
  <si>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</si>
  <si>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</si>
  <si>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</si>
  <si>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</si>
  <si>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</si>
  <si>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</si>
  <si>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</si>
  <si>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</si>
  <si>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</si>
  <si>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</si>
  <si>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</si>
  <si>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</si>
  <si>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</si>
  <si>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</si>
  <si>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</si>
  <si>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</si>
  <si>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</si>
  <si>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</si>
  <si>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</si>
  <si>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</si>
  <si>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</si>
  <si>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</si>
  <si>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</si>
  <si>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</si>
  <si>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</si>
  <si>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</si>
  <si>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</si>
  <si>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</si>
  <si>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</si>
  <si>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</si>
  <si>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</si>
  <si>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</si>
  <si>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</si>
  <si>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</si>
  <si>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</si>
  <si>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</si>
  <si>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</si>
  <si>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</si>
  <si>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</si>
  <si>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</si>
  <si>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</si>
  <si>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</si>
  <si>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</si>
  <si>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</si>
  <si>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</si>
  <si>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</si>
  <si>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</si>
  <si>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</si>
  <si>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</si>
  <si>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</si>
  <si>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</si>
  <si>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</si>
  <si>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</si>
  <si>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</si>
  <si>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</si>
  <si>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</si>
  <si>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</si>
  <si>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</si>
  <si>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</si>
  <si>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</si>
  <si>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</si>
  <si>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</si>
  <si>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</si>
  <si>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</si>
  <si>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</si>
  <si>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</si>
  <si>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</si>
  <si>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</si>
  <si>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</si>
  <si>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</si>
  <si>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</si>
  <si>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</si>
  <si>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</si>
  <si>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</si>
  <si>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</si>
  <si>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</si>
  <si>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</si>
  <si>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</si>
  <si>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</si>
  <si>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</si>
  <si>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</si>
  <si>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</si>
  <si>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</si>
  <si>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</si>
  <si>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</si>
  <si>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</si>
  <si>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</si>
  <si>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</si>
  <si>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</si>
  <si>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</si>
  <si>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</si>
  <si>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</si>
  <si>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</si>
  <si>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</si>
  <si>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</si>
  <si>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</si>
  <si>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</si>
  <si>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</si>
  <si>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</si>
  <si>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</si>
  <si>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</si>
  <si>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</si>
  <si>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</si>
  <si>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</si>
  <si>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</si>
  <si>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</si>
  <si>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</si>
  <si>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</si>
  <si>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</si>
  <si>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</si>
  <si>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</si>
  <si>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</si>
  <si>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</si>
  <si>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</si>
  <si>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</si>
  <si>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</si>
  <si>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</si>
  <si>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</si>
  <si>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</si>
  <si>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</si>
  <si>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</si>
  <si>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</si>
  <si>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</si>
  <si>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</si>
  <si>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</si>
  <si>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</si>
  <si>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</si>
  <si>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</si>
  <si>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</si>
  <si>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</si>
  <si>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</si>
  <si>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</si>
  <si>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</si>
  <si>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</si>
  <si>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</si>
  <si>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</si>
  <si>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</si>
  <si>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</si>
  <si>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</si>
  <si>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</si>
  <si>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</si>
  <si>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</si>
  <si>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</si>
  <si>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</si>
  <si>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</si>
  <si>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</si>
  <si>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</si>
  <si>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</si>
  <si>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</si>
  <si>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</si>
  <si>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</si>
  <si>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</si>
  <si>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</si>
  <si>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</si>
  <si>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</si>
  <si>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</si>
  <si>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</si>
  <si>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</si>
  <si>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</si>
  <si>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</si>
  <si>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</si>
  <si>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</si>
  <si>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</si>
  <si>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</si>
  <si>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</si>
  <si>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</si>
  <si>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</si>
  <si>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</si>
  <si>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</si>
  <si>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</si>
  <si>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</si>
  <si>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</si>
  <si>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</si>
  <si>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</si>
  <si>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</si>
  <si>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</si>
  <si>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</si>
  <si>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</si>
  <si>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</si>
  <si>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</si>
  <si>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</si>
  <si>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</si>
  <si>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</si>
  <si>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</si>
  <si>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</si>
  <si>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</si>
  <si>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</si>
  <si>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</si>
  <si>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</si>
  <si>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</si>
  <si>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</si>
  <si>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</si>
  <si>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</si>
  <si>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</si>
  <si>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</si>
  <si>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</si>
  <si>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</si>
  <si>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</si>
  <si>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</si>
  <si>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</si>
  <si>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</si>
  <si>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</si>
  <si>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</si>
  <si>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</si>
  <si>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</si>
  <si>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</si>
  <si>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</si>
  <si>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</si>
  <si>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</si>
  <si>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</si>
  <si>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</si>
  <si>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</si>
  <si>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</si>
  <si>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</si>
  <si>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</si>
  <si>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</si>
  <si>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</si>
  <si>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</si>
  <si>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</si>
  <si>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</si>
  <si>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</si>
  <si>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</si>
  <si>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</si>
  <si>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</si>
  <si>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</si>
  <si>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</si>
  <si>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</si>
  <si>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</si>
  <si>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</si>
  <si>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</si>
  <si>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</si>
  <si>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</si>
  <si>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</si>
  <si>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</si>
  <si>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</si>
  <si>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</si>
  <si>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</si>
  <si>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</si>
  <si>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</si>
  <si>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</si>
  <si>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</si>
  <si>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</si>
  <si>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</si>
  <si>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</si>
  <si>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</si>
  <si>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</si>
  <si>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</si>
  <si>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</si>
  <si>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</si>
  <si>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</si>
  <si>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</si>
  <si>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</si>
  <si>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</si>
  <si>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</si>
  <si>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</si>
  <si>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</si>
  <si>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</si>
  <si>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</si>
  <si>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</si>
  <si>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</si>
  <si>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</si>
  <si>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</si>
  <si>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</si>
  <si>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</si>
  <si>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</si>
  <si>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</si>
  <si>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</si>
  <si>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</si>
  <si>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</si>
  <si>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</si>
  <si>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</si>
  <si>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</si>
  <si>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</si>
  <si>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</si>
  <si>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</si>
  <si>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</si>
  <si>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</si>
  <si>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</si>
  <si>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</si>
  <si>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</si>
  <si>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</si>
  <si>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</si>
  <si>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</si>
  <si>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</si>
  <si>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</si>
  <si>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</si>
  <si>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</si>
  <si>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</si>
  <si>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</si>
  <si>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</si>
  <si>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</si>
  <si>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</si>
  <si>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</si>
  <si>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</si>
  <si>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</si>
  <si>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</si>
  <si>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</si>
  <si>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</si>
  <si>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</si>
  <si>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</si>
  <si>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</si>
  <si>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</si>
  <si>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</si>
  <si>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</si>
  <si>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</si>
  <si>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</si>
  <si>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</si>
  <si>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</si>
  <si>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</si>
  <si>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</si>
  <si>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</si>
  <si>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</si>
  <si>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</si>
  <si>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</si>
  <si>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</si>
  <si>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</si>
  <si>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</si>
  <si>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</si>
  <si>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</si>
  <si>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</si>
  <si>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</si>
  <si>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</si>
  <si>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</si>
  <si>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</si>
  <si>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</si>
  <si>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</si>
  <si>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</si>
  <si>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</si>
  <si>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</si>
  <si>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</si>
  <si>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</si>
  <si>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</si>
  <si>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</si>
  <si>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</si>
  <si>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</si>
  <si>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</si>
  <si>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</si>
  <si>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</si>
  <si>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</si>
  <si>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</si>
  <si>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</si>
  <si>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</si>
  <si>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</si>
  <si>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</si>
  <si>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</si>
  <si>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</si>
  <si>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</si>
  <si>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</si>
  <si>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</si>
  <si>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</si>
  <si>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</si>
  <si>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</si>
  <si>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</si>
  <si>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</si>
  <si>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</si>
  <si>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</si>
  <si>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</si>
  <si>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</si>
  <si>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</si>
  <si>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</si>
  <si>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</si>
  <si>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</si>
  <si>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</si>
  <si>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</si>
  <si>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</si>
  <si>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</si>
  <si>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</si>
  <si>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</si>
  <si>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</si>
  <si>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</si>
  <si>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</si>
  <si>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</si>
  <si>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</si>
  <si>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</si>
  <si>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</si>
  <si>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</si>
  <si>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</si>
  <si>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</si>
  <si>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</si>
  <si>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</si>
  <si>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</si>
  <si>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</si>
  <si>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</si>
  <si>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</si>
  <si>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</si>
  <si>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</si>
  <si>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</si>
  <si>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</si>
  <si>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</si>
  <si>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</si>
  <si>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</si>
  <si>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</si>
  <si>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</si>
  <si>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</si>
  <si>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</si>
  <si>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</si>
  <si>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</si>
  <si>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</si>
  <si>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</si>
  <si>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</si>
  <si>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</si>
  <si>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</si>
  <si>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</si>
  <si>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</si>
  <si>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</si>
  <si>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</si>
  <si>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</si>
  <si>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</si>
  <si>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</si>
  <si>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</si>
  <si>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</si>
  <si>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</si>
  <si>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</si>
  <si>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</si>
  <si>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</si>
  <si>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</si>
  <si>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</si>
  <si>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</si>
  <si>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</si>
  <si>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</si>
  <si>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</si>
  <si>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</si>
  <si>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</si>
  <si>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</si>
  <si>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</si>
  <si>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</si>
  <si>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</si>
  <si>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</si>
  <si>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</si>
  <si>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</si>
  <si>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</si>
  <si>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</si>
  <si>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</si>
  <si>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</si>
  <si>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</si>
  <si>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</si>
  <si>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</si>
  <si>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</si>
  <si>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</si>
  <si>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</si>
  <si>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</si>
  <si>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</si>
  <si>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</si>
  <si>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</si>
  <si>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</si>
  <si>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</si>
  <si>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</si>
  <si>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</si>
  <si>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</si>
  <si>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</si>
  <si>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</si>
  <si>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</si>
  <si>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</si>
  <si>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</si>
  <si>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</si>
  <si>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</si>
  <si>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</si>
  <si>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</si>
  <si>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</si>
  <si>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</si>
  <si>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</si>
  <si>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</si>
  <si>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</si>
  <si>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</si>
  <si>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</si>
  <si>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</si>
  <si>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</si>
  <si>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</si>
  <si>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</si>
  <si>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</si>
  <si>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</si>
  <si>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</si>
  <si>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</si>
  <si>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</si>
  <si>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</si>
  <si>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</si>
  <si>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</si>
  <si>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</si>
  <si>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</si>
  <si>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</si>
  <si>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</si>
  <si>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</si>
  <si>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</si>
  <si>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</si>
  <si>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</si>
  <si>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</si>
  <si>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</si>
  <si>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</si>
  <si>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</si>
  <si>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</si>
  <si>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</si>
  <si>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</si>
  <si>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</si>
  <si>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</si>
  <si>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</si>
  <si>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</si>
  <si>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</si>
  <si>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</si>
  <si>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</si>
  <si>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</si>
  <si>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</si>
  <si>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</si>
  <si>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</si>
  <si>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</si>
  <si>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</si>
  <si>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</si>
  <si>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</si>
  <si>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</si>
  <si>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</si>
  <si>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</si>
  <si>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</si>
  <si>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</si>
  <si>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</si>
  <si>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</si>
  <si>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</si>
  <si>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</si>
  <si>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</si>
  <si>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</si>
  <si>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</si>
  <si>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</si>
  <si>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</si>
  <si>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</si>
  <si>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</si>
  <si>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</si>
  <si>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</si>
  <si>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</si>
  <si>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</si>
  <si>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</si>
  <si>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</si>
  <si>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</si>
  <si>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</si>
  <si>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</si>
  <si>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</si>
  <si>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</si>
  <si>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</si>
  <si>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</si>
  <si>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</si>
  <si>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</si>
  <si>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</si>
  <si>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</si>
  <si>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</si>
  <si>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</si>
  <si>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</si>
  <si>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</si>
  <si>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</si>
  <si>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</si>
  <si>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</si>
  <si>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</si>
  <si>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</si>
  <si>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</si>
  <si>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</si>
  <si>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</si>
  <si>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</si>
  <si>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</si>
  <si>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</si>
  <si>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</si>
  <si>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</si>
  <si>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</si>
  <si>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</si>
  <si>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</si>
  <si>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</si>
  <si>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</si>
  <si>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</si>
  <si>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</si>
  <si>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</si>
  <si>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</si>
  <si>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</si>
  <si>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</si>
  <si>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</si>
  <si>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</si>
  <si>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</si>
  <si>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</si>
  <si>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</si>
  <si>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</si>
  <si>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</si>
  <si>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</si>
  <si>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</si>
  <si>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</si>
  <si>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</si>
  <si>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</si>
  <si>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</si>
  <si>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</si>
  <si>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</si>
  <si>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</si>
  <si>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</si>
  <si>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</si>
  <si>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</si>
  <si>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</si>
  <si>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</si>
  <si>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</si>
  <si>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</si>
  <si>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</si>
  <si>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</si>
  <si>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</si>
  <si>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</si>
  <si>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</si>
  <si>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</si>
  <si>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</si>
  <si>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</si>
  <si>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</si>
  <si>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</si>
  <si>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</si>
  <si>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</si>
  <si>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</si>
  <si>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</si>
  <si>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</si>
  <si>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</si>
  <si>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</si>
  <si>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</si>
  <si>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</si>
  <si>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</si>
  <si>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</si>
  <si>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</si>
  <si>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</si>
  <si>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</si>
  <si>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</si>
  <si>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</si>
  <si>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</si>
  <si>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</si>
  <si>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</si>
  <si>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</si>
  <si>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</si>
  <si>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</si>
  <si>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</si>
  <si>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</si>
  <si>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</si>
  <si>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</si>
  <si>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</si>
  <si>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</si>
  <si>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</si>
  <si>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</si>
  <si>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</si>
  <si>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</si>
  <si>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</si>
  <si>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</si>
  <si>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</si>
  <si>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</si>
  <si>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</si>
  <si>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</si>
  <si>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</si>
  <si>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</si>
  <si>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</si>
  <si>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</si>
  <si>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</si>
  <si>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</si>
  <si>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</si>
  <si>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</si>
  <si>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</si>
  <si>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</si>
  <si>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</si>
  <si>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</si>
  <si>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</si>
  <si>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</si>
  <si>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</si>
  <si>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</si>
  <si>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</si>
  <si>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</si>
  <si>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</si>
  <si>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</si>
  <si>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</si>
  <si>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</si>
  <si>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</si>
  <si>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</si>
  <si>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</si>
  <si>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</si>
  <si>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</si>
  <si>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</si>
  <si>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</si>
  <si>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</si>
  <si>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</si>
  <si>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</si>
  <si>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</si>
  <si>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</si>
  <si>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</si>
  <si>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</si>
  <si>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</si>
  <si>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</si>
  <si>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</si>
  <si>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</si>
  <si>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</si>
  <si>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</si>
  <si>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</si>
  <si>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</si>
  <si>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</si>
  <si>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</si>
  <si>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</si>
  <si>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</si>
  <si>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</si>
  <si>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</si>
  <si>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</si>
  <si>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</si>
  <si>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</si>
  <si>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</si>
  <si>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</si>
  <si>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</si>
  <si>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</si>
  <si>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</si>
  <si>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</si>
  <si>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</si>
  <si>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</si>
  <si>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</si>
  <si>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</si>
  <si>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</si>
  <si>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</si>
  <si>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</si>
  <si>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</si>
  <si>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</si>
  <si>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</si>
  <si>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</si>
  <si>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</si>
  <si>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</si>
  <si>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</si>
  <si>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</si>
  <si>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</si>
  <si>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</si>
  <si>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</si>
  <si>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</si>
  <si>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</si>
  <si>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</si>
  <si>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</si>
  <si>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</si>
  <si>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</si>
  <si>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</si>
  <si>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</si>
  <si>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</si>
  <si>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</si>
  <si>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</si>
  <si>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</si>
  <si>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</si>
  <si>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</si>
  <si>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</si>
  <si>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</si>
  <si>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</si>
  <si>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</si>
  <si>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</si>
  <si>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</si>
  <si>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</si>
  <si>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</si>
  <si>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</si>
  <si>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</si>
  <si>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</si>
  <si>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</si>
  <si>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</si>
  <si>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</si>
  <si>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</si>
  <si>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</si>
  <si>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</si>
  <si>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</si>
  <si>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</si>
  <si>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</si>
  <si>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</si>
  <si>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</si>
  <si>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</si>
  <si>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</si>
  <si>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</si>
  <si>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</si>
  <si>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</si>
  <si>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</si>
  <si>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</si>
  <si>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</si>
  <si>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</si>
  <si>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</si>
  <si>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</si>
  <si>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</si>
  <si>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</si>
  <si>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</si>
  <si>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</si>
  <si>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</si>
  <si>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</si>
  <si>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</si>
  <si>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</si>
  <si>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</si>
  <si>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</si>
  <si>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</si>
  <si>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</si>
  <si>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</si>
  <si>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</si>
  <si>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</si>
  <si>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</si>
  <si>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</si>
  <si>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</si>
  <si>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</si>
  <si>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</si>
  <si>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</si>
  <si>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</si>
  <si>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</si>
  <si>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</si>
  <si>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</si>
  <si>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</si>
  <si>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</si>
  <si>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</si>
  <si>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</si>
  <si>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</si>
  <si>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</si>
  <si>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</si>
  <si>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</si>
  <si>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</si>
  <si>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</si>
  <si>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</si>
  <si>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</si>
  <si>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</si>
  <si>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</si>
  <si>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</si>
  <si>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</si>
  <si>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</si>
  <si>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</si>
  <si>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</si>
  <si>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</si>
  <si>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</si>
  <si>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</si>
  <si>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</si>
  <si>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</si>
  <si>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</si>
  <si>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</si>
  <si>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</si>
  <si>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</si>
  <si>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</si>
  <si>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</si>
  <si>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</si>
  <si>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</si>
  <si>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</si>
  <si>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</si>
  <si>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</si>
  <si>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</si>
  <si>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</si>
  <si>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</si>
  <si>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</si>
  <si>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</si>
  <si>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</si>
  <si>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</si>
  <si>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</si>
  <si>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</si>
  <si>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</si>
  <si>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</si>
  <si>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</si>
  <si>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</si>
  <si>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</si>
  <si>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</si>
  <si>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</si>
  <si>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</si>
  <si>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</si>
  <si>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</si>
  <si>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</si>
  <si>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</si>
  <si>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</si>
  <si>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</si>
  <si>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</si>
  <si>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</si>
  <si>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</si>
  <si>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</si>
  <si>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</si>
  <si>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</si>
  <si>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</si>
  <si>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</si>
  <si>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</si>
  <si>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</si>
  <si>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</si>
  <si>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</si>
  <si>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</si>
  <si>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</si>
  <si>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</si>
  <si>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</si>
  <si>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</si>
  <si>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</si>
  <si>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</si>
  <si>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</si>
  <si>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</si>
  <si>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</si>
  <si>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</si>
  <si>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</si>
  <si>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</si>
  <si>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</si>
  <si>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</si>
  <si>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</si>
  <si>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</si>
  <si>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</si>
  <si>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</si>
  <si>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</si>
  <si>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</si>
  <si>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</si>
  <si>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</si>
  <si>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</si>
  <si>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</si>
  <si>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</si>
  <si>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</si>
  <si>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</si>
  <si>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</si>
  <si>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</si>
  <si>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</si>
  <si>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</si>
  <si>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</si>
  <si>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</si>
  <si>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</si>
  <si>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</si>
  <si>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</si>
  <si>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</si>
  <si>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</si>
  <si>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</si>
  <si>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</si>
  <si>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</si>
  <si>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</si>
  <si>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</si>
  <si>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</si>
  <si>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</si>
  <si>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</si>
  <si>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</si>
  <si>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</si>
  <si>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</si>
  <si>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</si>
  <si>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</si>
  <si>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</si>
  <si>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</si>
  <si>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</si>
  <si>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</si>
  <si>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</si>
  <si>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</si>
  <si>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</si>
  <si>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</si>
  <si>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</si>
  <si>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</si>
  <si>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</si>
  <si>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</si>
  <si>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</si>
  <si>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</si>
  <si>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</si>
  <si>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</si>
  <si>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</si>
  <si>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</si>
  <si>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</si>
  <si>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</si>
  <si>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</si>
  <si>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</si>
  <si>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</si>
  <si>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</si>
  <si>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</si>
  <si>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</si>
  <si>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</si>
  <si>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</si>
  <si>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</si>
  <si>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</si>
  <si>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</si>
  <si>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</si>
  <si>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</si>
  <si>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</si>
  <si>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</si>
  <si>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</si>
  <si>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</si>
  <si>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</si>
  <si>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</si>
  <si>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</si>
  <si>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</si>
  <si>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</si>
  <si>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</si>
  <si>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</si>
  <si>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</si>
  <si>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</si>
  <si>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</si>
  <si>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</si>
  <si>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</si>
  <si>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</si>
  <si>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</si>
  <si>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</si>
  <si>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</si>
  <si>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</si>
  <si>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</si>
  <si>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</si>
  <si>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</si>
  <si>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</si>
  <si>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</si>
  <si>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</si>
  <si>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</si>
  <si>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</si>
  <si>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</si>
  <si>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</si>
  <si>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</si>
  <si>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</si>
  <si>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</si>
  <si>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</si>
  <si>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</si>
  <si>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</si>
  <si>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</si>
  <si>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</si>
  <si>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</si>
  <si>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</si>
  <si>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</si>
  <si>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</si>
  <si>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</si>
  <si>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</si>
  <si>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</si>
  <si>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</si>
  <si>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</si>
  <si>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</si>
  <si>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</si>
  <si>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</si>
  <si>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</si>
  <si>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</si>
  <si>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</si>
  <si>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</si>
  <si>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</si>
  <si>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</si>
  <si>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</si>
  <si>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</si>
  <si>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</si>
  <si>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</si>
  <si>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</si>
  <si>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</si>
  <si>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</si>
  <si>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</si>
  <si>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</si>
  <si>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</si>
  <si>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</si>
  <si>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</si>
  <si>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</si>
  <si>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</si>
  <si>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</si>
  <si>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</si>
  <si>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</si>
  <si>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</si>
  <si>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</si>
  <si>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</si>
  <si>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</si>
  <si>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</si>
  <si>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</si>
  <si>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</si>
  <si>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</si>
  <si>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</si>
  <si>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</si>
  <si>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</si>
  <si>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</si>
  <si>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</si>
  <si>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</si>
  <si>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</si>
  <si>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</si>
  <si>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</si>
  <si>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</si>
  <si>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</si>
  <si>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</si>
  <si>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</si>
  <si>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</si>
  <si>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</si>
  <si>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</si>
  <si>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</si>
  <si>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</si>
  <si>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</si>
  <si>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</si>
  <si>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</si>
  <si>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</si>
  <si>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</si>
  <si>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</si>
  <si>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</si>
  <si>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</si>
  <si>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</si>
  <si>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</si>
  <si>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</si>
  <si>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</si>
  <si>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</si>
  <si>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</si>
  <si>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</si>
  <si>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</si>
  <si>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</si>
  <si>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</si>
  <si>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</si>
  <si>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</si>
  <si>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</si>
  <si>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</si>
  <si>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</si>
  <si>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</si>
  <si>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</si>
  <si>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</si>
  <si>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</si>
  <si>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</si>
  <si>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</si>
  <si>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</si>
  <si>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</si>
  <si>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</si>
  <si>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</si>
  <si>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</si>
  <si>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</si>
  <si>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</si>
  <si>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</si>
  <si>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</si>
  <si>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</si>
  <si>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</si>
  <si>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</si>
  <si>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</si>
  <si>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</si>
  <si>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</si>
  <si>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</si>
  <si>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</si>
  <si>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</si>
  <si>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</si>
  <si>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</si>
  <si>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</si>
  <si>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</si>
  <si>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</si>
  <si>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</si>
  <si>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</si>
  <si>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</si>
  <si>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</si>
  <si>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</si>
  <si>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</si>
  <si>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</si>
  <si>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</si>
  <si>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</si>
  <si>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</si>
  <si>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</si>
  <si>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</si>
  <si>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</si>
  <si>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</si>
  <si>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</si>
  <si>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</si>
  <si>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</si>
  <si>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</si>
  <si>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</si>
  <si>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</si>
  <si>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</si>
  <si>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</si>
  <si>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</si>
  <si>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</si>
  <si>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</si>
  <si>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</si>
  <si>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</si>
  <si>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</si>
  <si>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</si>
  <si>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</si>
  <si>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</si>
  <si>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</si>
  <si>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</si>
  <si>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</si>
  <si>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</si>
  <si>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</si>
  <si>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</si>
  <si>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</si>
  <si>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</si>
  <si>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</si>
  <si>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</si>
  <si>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</si>
  <si>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</si>
  <si>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</si>
  <si>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</si>
  <si>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</si>
  <si>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</si>
  <si>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</si>
  <si>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</si>
  <si>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</si>
  <si>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</si>
  <si>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</si>
  <si>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</si>
  <si>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</si>
  <si>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</si>
  <si>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</si>
  <si>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</si>
  <si>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</si>
  <si>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</si>
  <si>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</si>
  <si>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</si>
  <si>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</si>
  <si>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</si>
  <si>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</si>
  <si>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</si>
  <si>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</si>
  <si>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</si>
  <si>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</si>
  <si>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</si>
  <si>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</si>
  <si>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</si>
  <si>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</si>
  <si>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</si>
  <si>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</si>
  <si>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</si>
  <si>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</si>
  <si>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</si>
  <si>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</si>
  <si>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</si>
  <si>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</si>
  <si>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</si>
  <si>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</si>
  <si>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</si>
  <si>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</si>
  <si>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</si>
  <si>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</si>
  <si>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</si>
  <si>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</si>
  <si>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</si>
  <si>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</si>
  <si>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</si>
  <si>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</si>
  <si>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</si>
  <si>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</si>
  <si>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</si>
  <si>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</si>
  <si>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</si>
  <si>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</si>
  <si>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</si>
  <si>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</si>
  <si>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</si>
  <si>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</si>
  <si>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</si>
  <si>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</si>
  <si>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</si>
  <si>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</si>
  <si>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</si>
  <si>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</si>
  <si>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</si>
  <si>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</si>
  <si>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</si>
  <si>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</si>
  <si>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</si>
  <si>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</si>
  <si>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</si>
  <si>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</si>
  <si>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</si>
  <si>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</si>
  <si>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</si>
  <si>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</si>
  <si>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</si>
  <si>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</si>
  <si>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</si>
  <si>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</si>
  <si>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</si>
  <si>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</si>
  <si>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</si>
  <si>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</si>
  <si>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</si>
  <si>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</si>
  <si>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</si>
  <si>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</si>
  <si>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</si>
  <si>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</si>
  <si>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</si>
  <si>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</si>
  <si>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</si>
  <si>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</si>
  <si>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</si>
  <si>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</si>
  <si>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</si>
  <si>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</si>
  <si>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</si>
  <si>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</si>
  <si>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</si>
  <si>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</si>
  <si>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</si>
  <si>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</si>
  <si>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</si>
  <si>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</si>
  <si>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</si>
  <si>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</si>
  <si>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</si>
  <si>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</si>
  <si>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</si>
  <si>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</si>
  <si>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</si>
  <si>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</si>
  <si>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</si>
  <si>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</si>
  <si>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</si>
  <si>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</si>
  <si>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</si>
  <si>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</si>
  <si>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</si>
  <si>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</si>
  <si>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</si>
  <si>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</si>
  <si>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</si>
  <si>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</si>
  <si>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</si>
  <si>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</si>
  <si>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</si>
  <si>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</si>
  <si>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</si>
  <si>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</si>
  <si>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</si>
  <si>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</si>
  <si>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</si>
  <si>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</si>
  <si>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</si>
  <si>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</si>
  <si>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</si>
  <si>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</si>
  <si>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</si>
  <si>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</si>
  <si>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</si>
  <si>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</si>
  <si>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</si>
  <si>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</si>
  <si>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</si>
  <si>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</si>
  <si>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</si>
  <si>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</si>
  <si>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</si>
  <si>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</si>
  <si>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</si>
  <si>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</si>
  <si>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</si>
  <si>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</si>
  <si>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</si>
  <si>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</si>
  <si>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</si>
  <si>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</si>
  <si>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</si>
  <si>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</si>
  <si>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</si>
  <si>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</si>
  <si>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</si>
  <si>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</si>
  <si>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</si>
  <si>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</si>
  <si>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</si>
  <si>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</si>
  <si>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</si>
  <si>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</si>
  <si>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</si>
  <si>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</si>
  <si>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</si>
  <si>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</si>
  <si>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</si>
  <si>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</si>
  <si>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</si>
  <si>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</si>
  <si>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</si>
  <si>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</si>
  <si>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</si>
  <si>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</si>
  <si>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</si>
  <si>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</si>
  <si>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</si>
  <si>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</si>
  <si>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</si>
  <si>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</si>
  <si>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</si>
  <si>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</si>
  <si>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</si>
  <si>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</si>
  <si>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</si>
  <si>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</si>
  <si>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</si>
  <si>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</si>
  <si>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</si>
  <si>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</si>
  <si>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</si>
  <si>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</si>
  <si>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</si>
  <si>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</si>
  <si>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</si>
  <si>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</si>
  <si>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</si>
  <si>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</si>
  <si>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</si>
  <si>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</si>
  <si>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</si>
  <si>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</si>
  <si>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</si>
  <si>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</si>
  <si>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</si>
  <si>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</si>
  <si>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</si>
  <si>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</si>
  <si>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</si>
  <si>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</si>
  <si>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</si>
  <si>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</si>
  <si>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</si>
  <si>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</si>
  <si>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</si>
  <si>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</si>
  <si>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</si>
  <si>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</si>
  <si>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</si>
  <si>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</si>
  <si>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</si>
  <si>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</si>
  <si>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</si>
  <si>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</si>
  <si>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</si>
  <si>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</si>
  <si>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</si>
  <si>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</si>
  <si>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</si>
  <si>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</si>
  <si>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</si>
  <si>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</si>
  <si>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</si>
  <si>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</si>
  <si>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</si>
  <si>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</si>
  <si>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</si>
  <si>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</si>
  <si>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</si>
  <si>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</si>
  <si>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</si>
  <si>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</si>
  <si>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</si>
  <si>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</si>
  <si>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</si>
  <si>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</si>
  <si>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</si>
  <si>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</si>
  <si>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</si>
  <si>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</si>
  <si>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</si>
  <si>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</si>
  <si>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</si>
  <si>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</si>
  <si>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</si>
  <si>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</si>
  <si>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</si>
  <si>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</si>
  <si>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</si>
  <si>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</si>
  <si>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</si>
  <si>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</si>
  <si>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</si>
  <si>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</si>
  <si>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</si>
  <si>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</si>
  <si>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</si>
  <si>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</si>
  <si>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</si>
  <si>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</si>
  <si>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</si>
  <si>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</si>
  <si>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</si>
  <si>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</si>
  <si>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</si>
  <si>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</si>
  <si>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</si>
  <si>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</si>
  <si>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</si>
  <si>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</si>
  <si>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</si>
  <si>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</si>
  <si>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</si>
  <si>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</si>
  <si>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</si>
  <si>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</si>
  <si>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</si>
  <si>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</si>
  <si>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</si>
  <si>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</si>
  <si>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</si>
  <si>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</si>
  <si>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</si>
  <si>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</si>
  <si>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</si>
  <si>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</si>
  <si>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</si>
  <si>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</si>
  <si>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</si>
  <si>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</si>
  <si>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</si>
  <si>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</si>
  <si>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</si>
  <si>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</si>
  <si>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</si>
  <si>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</si>
  <si>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</si>
  <si>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</si>
  <si>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</si>
  <si>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</si>
  <si>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</si>
  <si>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</si>
  <si>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</si>
  <si>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</si>
  <si>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</si>
  <si>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</si>
  <si>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</si>
  <si>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</si>
  <si>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</si>
  <si>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</si>
  <si>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</si>
  <si>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</si>
  <si>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</si>
  <si>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</si>
  <si>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</si>
  <si>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</si>
  <si>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</si>
  <si>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</si>
  <si>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</si>
  <si>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</si>
  <si>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</si>
  <si>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</si>
  <si>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</si>
  <si>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</si>
  <si>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</si>
  <si>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</si>
  <si>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</si>
  <si>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</si>
  <si>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</si>
  <si>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</si>
  <si>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</si>
  <si>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</si>
  <si>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</si>
  <si>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</si>
  <si>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</si>
  <si>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</si>
  <si>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</si>
  <si>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</si>
  <si>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</si>
  <si>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</si>
  <si>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</si>
  <si>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</si>
  <si>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</si>
  <si>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</si>
  <si>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</si>
  <si>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</si>
  <si>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</si>
  <si>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</si>
  <si>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</si>
  <si>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</si>
  <si>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</si>
  <si>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</si>
  <si>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</si>
  <si>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</si>
  <si>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</si>
  <si>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</si>
  <si>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</si>
  <si>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</si>
  <si>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</si>
  <si>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</si>
  <si>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</si>
  <si>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</si>
  <si>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</si>
  <si>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</si>
  <si>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</si>
  <si>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</si>
  <si>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</si>
  <si>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</si>
  <si>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</si>
  <si>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</si>
  <si>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</si>
  <si>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</si>
  <si>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</si>
  <si>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</si>
  <si>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</si>
  <si>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</si>
  <si>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</si>
  <si>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</si>
  <si>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</si>
  <si>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</si>
  <si>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</si>
  <si>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</si>
  <si>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</si>
  <si>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</si>
  <si>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</si>
  <si>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</si>
  <si>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</si>
  <si>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</si>
  <si>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</si>
  <si>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</si>
  <si>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</si>
  <si>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</si>
  <si>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</si>
  <si>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</si>
  <si>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</si>
  <si>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</si>
  <si>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</si>
  <si>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</si>
  <si>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</si>
  <si>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</si>
  <si>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</si>
  <si>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</si>
  <si>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</si>
  <si>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</si>
  <si>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</si>
  <si>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</si>
  <si>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</si>
  <si>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</si>
  <si>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</si>
  <si>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</si>
  <si>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</si>
  <si>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</si>
  <si>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</si>
  <si>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</si>
  <si>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</si>
  <si>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</si>
  <si>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</si>
  <si>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</si>
  <si>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</si>
  <si>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</si>
  <si>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</si>
  <si>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</si>
  <si>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</si>
  <si>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</si>
  <si>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</si>
  <si>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</si>
  <si>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</si>
  <si>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</si>
  <si>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</si>
  <si>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</si>
  <si>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</si>
  <si>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</si>
  <si>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</si>
  <si>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</si>
  <si>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</si>
  <si>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</si>
  <si>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</si>
  <si>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</si>
  <si>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</si>
  <si>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</si>
  <si>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</si>
  <si>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</si>
  <si>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</si>
  <si>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</si>
  <si>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</si>
  <si>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</si>
  <si>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</si>
  <si>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</si>
  <si>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</si>
  <si>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</si>
  <si>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</si>
  <si>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</si>
  <si>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</si>
  <si>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</si>
  <si>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</si>
  <si>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</si>
  <si>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</si>
  <si>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</si>
  <si>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</si>
  <si>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</si>
  <si>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</si>
  <si>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</si>
  <si>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</si>
  <si>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</si>
  <si>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</si>
  <si>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</si>
  <si>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</si>
  <si>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</si>
  <si>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</si>
  <si>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</si>
  <si>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</si>
  <si>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</si>
  <si>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</si>
  <si>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</si>
  <si>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</si>
  <si>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</si>
  <si>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</si>
  <si>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</si>
  <si>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</si>
  <si>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</si>
  <si>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</si>
  <si>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</si>
  <si>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</si>
  <si>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</si>
  <si>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</si>
  <si>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</si>
  <si>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</si>
  <si>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</si>
  <si>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</si>
  <si>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</si>
  <si>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</si>
  <si>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</si>
  <si>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</si>
  <si>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</si>
  <si>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</si>
  <si>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</si>
  <si>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</si>
  <si>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</si>
  <si>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</si>
  <si>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</si>
  <si>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</si>
  <si>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</si>
  <si>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</si>
  <si>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</si>
  <si>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</si>
  <si>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</si>
  <si>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</si>
  <si>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</si>
  <si>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</si>
  <si>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</si>
  <si>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</si>
  <si>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</si>
  <si>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</si>
  <si>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</si>
  <si>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</si>
  <si>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</si>
  <si>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</si>
  <si>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</si>
  <si>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</si>
  <si>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</si>
  <si>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</si>
  <si>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</si>
  <si>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</si>
  <si>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</si>
  <si>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</si>
  <si>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</si>
  <si>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</si>
  <si>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</si>
  <si>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</si>
  <si>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</si>
  <si>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</si>
  <si>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</si>
  <si>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</si>
  <si>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</si>
  <si>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</si>
  <si>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</si>
  <si>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</si>
  <si>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</si>
  <si>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</si>
  <si>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</si>
  <si>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</si>
  <si>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</si>
  <si>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</si>
  <si>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</si>
  <si>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</si>
  <si>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</si>
  <si>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</si>
  <si>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</si>
  <si>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</si>
  <si>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</si>
  <si>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</si>
  <si>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</si>
  <si>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</si>
  <si>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</si>
  <si>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</si>
  <si>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</si>
  <si>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</si>
  <si>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</si>
  <si>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</si>
  <si>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</si>
  <si>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</si>
  <si>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</si>
  <si>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</si>
  <si>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</si>
  <si>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</si>
  <si>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</si>
  <si>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</si>
  <si>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</si>
  <si>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</si>
  <si>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</si>
  <si>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</si>
  <si>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</si>
  <si>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</si>
  <si>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</si>
  <si>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</si>
  <si>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</si>
  <si>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</si>
  <si>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</si>
  <si>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</si>
  <si>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</si>
  <si>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</si>
  <si>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</si>
  <si>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</si>
  <si>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</si>
  <si>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</si>
  <si>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</si>
  <si>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</si>
  <si>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</si>
  <si>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</si>
  <si>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</si>
  <si>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</si>
  <si>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</si>
  <si>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</si>
  <si>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</si>
  <si>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</si>
  <si>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</si>
  <si>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</si>
  <si>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</si>
  <si>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</si>
  <si>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</si>
  <si>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</si>
  <si>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</si>
  <si>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</si>
  <si>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</si>
  <si>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</si>
  <si>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</si>
  <si>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</si>
  <si>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</si>
  <si>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</si>
  <si>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</si>
  <si>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</si>
  <si>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</si>
  <si>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</si>
  <si>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</si>
  <si>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</si>
  <si>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</si>
  <si>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</si>
  <si>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</si>
  <si>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</si>
  <si>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</si>
  <si>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</si>
  <si>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</si>
  <si>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</si>
  <si>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</si>
  <si>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</si>
  <si>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</si>
  <si>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</si>
  <si>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</si>
  <si>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</si>
  <si>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</si>
  <si>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</si>
  <si>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</si>
  <si>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</si>
  <si>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</si>
  <si>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</si>
  <si>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</si>
  <si>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</si>
  <si>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</si>
  <si>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</si>
  <si>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</si>
  <si>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</si>
  <si>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</si>
  <si>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</si>
  <si>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</si>
  <si>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</si>
  <si>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</si>
  <si>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</si>
  <si>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</si>
  <si>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</si>
  <si>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</si>
  <si>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</si>
  <si>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</si>
  <si>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</si>
  <si>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</si>
  <si>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</si>
  <si>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</si>
  <si>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</si>
  <si>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</si>
  <si>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</si>
  <si>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</si>
  <si>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</si>
  <si>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</si>
  <si>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</si>
  <si>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</si>
  <si>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</si>
  <si>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</si>
  <si>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</si>
  <si>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</si>
  <si>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</si>
  <si>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</si>
  <si>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</si>
  <si>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</si>
  <si>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</si>
  <si>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</si>
  <si>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</si>
  <si>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</si>
  <si>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</si>
  <si>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</si>
  <si>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</si>
  <si>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</si>
  <si>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</si>
  <si>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</si>
  <si>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</si>
  <si>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</si>
  <si>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</si>
  <si>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</si>
  <si>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</si>
  <si>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</si>
  <si>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</si>
  <si>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</si>
  <si>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</si>
  <si>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</si>
  <si>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</si>
  <si>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</si>
  <si>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</si>
  <si>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</si>
  <si>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</si>
  <si>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</si>
  <si>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</si>
  <si>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</si>
  <si>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</si>
  <si>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</si>
  <si>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</si>
  <si>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</si>
  <si>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</si>
  <si>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</si>
  <si>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</si>
  <si>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</si>
  <si>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</si>
  <si>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</si>
  <si>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</si>
  <si>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</si>
  <si>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</si>
  <si>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</si>
  <si>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</si>
  <si>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</si>
  <si>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</si>
  <si>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</si>
  <si>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</si>
  <si>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</si>
  <si>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</si>
  <si>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</si>
  <si>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</si>
  <si>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</si>
  <si>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</si>
  <si>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</si>
  <si>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</si>
  <si>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</si>
  <si>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</si>
  <si>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</si>
  <si>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</si>
  <si>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</si>
  <si>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</si>
  <si>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</si>
  <si>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</si>
  <si>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</si>
  <si>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</si>
  <si>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</si>
  <si>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</si>
  <si>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</si>
  <si>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</si>
  <si>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</si>
  <si>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</si>
  <si>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</si>
  <si>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</si>
  <si>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</si>
  <si>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</si>
  <si>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</si>
  <si>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</si>
  <si>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</si>
  <si>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</si>
  <si>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</si>
  <si>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</si>
  <si>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</si>
  <si>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</si>
  <si>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</si>
  <si>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</si>
  <si>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</si>
  <si>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</si>
  <si>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</si>
  <si>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</si>
  <si>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</si>
  <si>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</si>
  <si>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</si>
  <si>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</si>
  <si>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</si>
  <si>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</si>
  <si>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</si>
  <si>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</si>
  <si>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</si>
  <si>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</si>
  <si>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</si>
  <si>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</si>
  <si>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</si>
  <si>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</si>
  <si>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</si>
  <si>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</si>
  <si>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</si>
  <si>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</si>
  <si>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</si>
  <si>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</si>
  <si>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</si>
  <si>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</si>
  <si>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</si>
  <si>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</si>
  <si>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</si>
  <si>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</si>
  <si>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</si>
  <si>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</si>
  <si>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</si>
  <si>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</si>
  <si>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</si>
  <si>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</si>
  <si>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</si>
  <si>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</si>
  <si>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</si>
  <si>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</si>
  <si>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</si>
  <si>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</si>
  <si>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</si>
  <si>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</si>
  <si>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</si>
  <si>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</si>
  <si>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</si>
  <si>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</si>
  <si>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</si>
  <si>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</si>
  <si>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</si>
  <si>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</si>
  <si>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</si>
  <si>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</si>
  <si>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</si>
  <si>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</si>
  <si>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</si>
  <si>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</si>
  <si>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</si>
  <si>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</si>
  <si>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</si>
  <si>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</si>
  <si>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</si>
  <si>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</si>
  <si>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</si>
  <si>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</si>
  <si>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</si>
  <si>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</si>
  <si>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</si>
  <si>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</si>
  <si>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</si>
  <si>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</si>
  <si>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</si>
  <si>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</si>
  <si>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</si>
  <si>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</si>
  <si>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</si>
  <si>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</si>
  <si>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</si>
  <si>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</si>
  <si>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</si>
  <si>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</si>
  <si>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</si>
  <si>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</si>
  <si>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</si>
  <si>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</si>
  <si>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</si>
  <si>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</si>
  <si>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</si>
  <si>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</si>
  <si>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</si>
  <si>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</si>
  <si>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</si>
  <si>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</si>
  <si>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</si>
  <si>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</si>
  <si>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</si>
  <si>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</si>
  <si>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</si>
  <si>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</si>
  <si>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</si>
  <si>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</si>
  <si>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</si>
  <si>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</si>
  <si>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</si>
  <si>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</si>
  <si>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</si>
  <si>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</si>
  <si>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</si>
  <si>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</si>
  <si>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</si>
  <si>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</si>
  <si>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</si>
  <si>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</si>
  <si>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</si>
  <si>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</si>
  <si>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</si>
  <si>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</si>
  <si>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</si>
  <si>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</si>
  <si>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</si>
  <si>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</si>
  <si>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</si>
  <si>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</si>
  <si>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</si>
  <si>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</si>
  <si>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</si>
  <si>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</si>
  <si>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</si>
  <si>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</si>
  <si>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</si>
  <si>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</si>
  <si>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</si>
  <si>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</si>
  <si>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</si>
  <si>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</si>
  <si>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</si>
  <si>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</si>
  <si>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</si>
  <si>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</si>
  <si>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</si>
  <si>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</si>
  <si>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</si>
  <si>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</si>
  <si>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</si>
  <si>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</si>
  <si>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</si>
  <si>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</si>
  <si>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</si>
  <si>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</si>
  <si>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</si>
  <si>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</si>
  <si>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</si>
  <si>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</si>
  <si>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</si>
  <si>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</si>
  <si>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</si>
  <si>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</si>
  <si>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</si>
  <si>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</si>
  <si>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</si>
  <si>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</si>
  <si>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</si>
  <si>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</si>
  <si>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</si>
  <si>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</si>
  <si>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</si>
  <si>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</si>
  <si>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</si>
  <si>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</si>
  <si>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</si>
  <si>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</si>
  <si>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</si>
  <si>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</si>
  <si>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</si>
  <si>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</si>
  <si>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</si>
  <si>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</si>
  <si>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</si>
  <si>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</si>
  <si>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</si>
  <si>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</si>
  <si>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</si>
  <si>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</si>
  <si>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</si>
  <si>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</si>
  <si>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</si>
  <si>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</si>
  <si>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</si>
  <si>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</si>
  <si>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</si>
  <si>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</si>
  <si>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</si>
  <si>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</si>
  <si>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</si>
  <si>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</si>
  <si>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</si>
  <si>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</si>
  <si>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</si>
  <si>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</si>
  <si>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</si>
  <si>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</si>
  <si>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</si>
  <si>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</si>
  <si>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</si>
  <si>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</si>
  <si>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</si>
  <si>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</si>
  <si>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</si>
  <si>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</si>
  <si>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</si>
  <si>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</si>
  <si>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</si>
  <si>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</si>
  <si>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</si>
  <si>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</si>
  <si>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</si>
  <si>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</si>
  <si>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</si>
  <si>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</si>
  <si>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</si>
  <si>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</si>
  <si>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</si>
  <si>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</si>
  <si>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</si>
  <si>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</si>
  <si>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</si>
  <si>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</si>
  <si>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</si>
  <si>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</si>
  <si>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</si>
  <si>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</si>
  <si>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</si>
  <si>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</si>
  <si>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</si>
  <si>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</si>
  <si>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</si>
  <si>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</si>
  <si>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</si>
  <si>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</si>
  <si>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</si>
  <si>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</si>
  <si>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</si>
  <si>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</si>
  <si>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</si>
  <si>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</si>
  <si>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</si>
  <si>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</si>
  <si>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</si>
  <si>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</si>
  <si>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</si>
  <si>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</si>
  <si>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</si>
  <si>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</si>
  <si>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</si>
  <si>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</si>
  <si>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</si>
  <si>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</si>
  <si>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</si>
  <si>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</si>
  <si>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</si>
  <si>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</si>
  <si>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</si>
  <si>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</si>
  <si>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</si>
  <si>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</si>
  <si>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</si>
  <si>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</si>
  <si>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</si>
  <si>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</si>
  <si>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</si>
  <si>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</si>
  <si>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</si>
  <si>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</si>
  <si>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</si>
  <si>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</si>
  <si>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</si>
  <si>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</si>
  <si>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</si>
  <si>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</si>
  <si>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</si>
  <si>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</si>
  <si>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</si>
  <si>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</si>
  <si>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</si>
  <si>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</si>
  <si>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</si>
  <si>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</si>
  <si>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</si>
  <si>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</si>
  <si>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</si>
  <si>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</si>
  <si>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</si>
  <si>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</si>
  <si>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</si>
  <si>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</si>
  <si>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</si>
  <si>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</si>
  <si>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</si>
  <si>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</si>
  <si>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</si>
  <si>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</si>
  <si>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</si>
  <si>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</si>
  <si>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</si>
  <si>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</si>
  <si>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</si>
  <si>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</si>
  <si>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</si>
  <si>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</si>
  <si>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</si>
  <si>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</si>
  <si>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</si>
  <si>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</si>
  <si>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</si>
  <si>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</si>
  <si>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</si>
  <si>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</si>
  <si>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</si>
  <si>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</si>
  <si>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</si>
  <si>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</si>
  <si>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</si>
  <si>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</si>
  <si>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</si>
  <si>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</si>
  <si>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</si>
  <si>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</si>
  <si>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</si>
  <si>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</si>
  <si>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</si>
  <si>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</si>
  <si>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</si>
  <si>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</si>
  <si>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</si>
  <si>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</si>
  <si>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</si>
  <si>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</si>
  <si>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</si>
  <si>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</si>
  <si>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</si>
  <si>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</si>
  <si>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</si>
  <si>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</si>
  <si>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</si>
  <si>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</si>
  <si>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</si>
  <si>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</si>
  <si>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</si>
  <si>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</si>
  <si>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</si>
  <si>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</si>
  <si>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</si>
  <si>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</si>
  <si>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</si>
  <si>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</si>
  <si>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</si>
  <si>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</si>
  <si>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</si>
  <si>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</si>
  <si>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</si>
  <si>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</si>
  <si>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</si>
  <si>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</si>
  <si>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</si>
  <si>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</si>
  <si>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</si>
  <si>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</si>
  <si>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</si>
  <si>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</si>
  <si>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</si>
  <si>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</si>
  <si>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</si>
  <si>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</si>
  <si>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</si>
  <si>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</si>
  <si>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</si>
  <si>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</si>
  <si>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</si>
  <si>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</si>
  <si>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</si>
  <si>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</si>
  <si>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</si>
  <si>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</si>
  <si>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</si>
  <si>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</si>
  <si>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</si>
  <si>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</si>
  <si>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</si>
  <si>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</si>
  <si>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</si>
  <si>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</si>
  <si>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</si>
  <si>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</si>
  <si>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</si>
  <si>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</si>
  <si>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</si>
  <si>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</si>
  <si>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</si>
  <si>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</si>
  <si>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</si>
  <si>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</si>
  <si>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</si>
  <si>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</si>
  <si>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</si>
  <si>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</si>
  <si>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</si>
  <si>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</si>
  <si>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</si>
  <si>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</si>
  <si>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</si>
  <si>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</si>
  <si>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</si>
  <si>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</si>
  <si>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</si>
  <si>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</si>
  <si>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</si>
  <si>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</si>
  <si>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</si>
  <si>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</si>
  <si>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</si>
  <si>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</si>
  <si>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</si>
  <si>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</si>
  <si>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</si>
  <si>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</si>
  <si>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</si>
  <si>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</si>
  <si>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</si>
  <si>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</si>
  <si>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</si>
  <si>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</si>
  <si>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</si>
  <si>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</si>
  <si>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</si>
  <si>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</si>
  <si>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</si>
  <si>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</si>
  <si>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</si>
  <si>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</si>
  <si>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</si>
  <si>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</si>
  <si>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</si>
  <si>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</si>
  <si>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</si>
  <si>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</si>
  <si>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</si>
  <si>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</si>
  <si>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</si>
  <si>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</si>
  <si>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</si>
  <si>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</si>
  <si>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</si>
  <si>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</si>
  <si>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</si>
  <si>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</si>
  <si>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</si>
  <si>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</si>
  <si>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</si>
  <si>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</si>
  <si>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</si>
  <si>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</si>
  <si>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</si>
  <si>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</si>
  <si>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</si>
  <si>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</si>
  <si>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</si>
  <si>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</si>
  <si>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</si>
  <si>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</si>
  <si>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</si>
  <si>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</si>
  <si>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</si>
  <si>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</si>
  <si>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</si>
  <si>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</si>
  <si>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</si>
  <si>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</si>
  <si>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</si>
  <si>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</si>
  <si>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</si>
  <si>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</si>
  <si>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</si>
  <si>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</si>
  <si>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</si>
  <si>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</si>
  <si>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</si>
  <si>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</si>
  <si>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</si>
  <si>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</si>
  <si>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</si>
  <si>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</si>
  <si>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</si>
  <si>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</si>
  <si>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</si>
  <si>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</si>
  <si>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</si>
  <si>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</si>
  <si>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</si>
  <si>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</si>
  <si>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</si>
  <si>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</si>
  <si>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</si>
  <si>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</si>
  <si>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</si>
  <si>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</si>
  <si>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</si>
  <si>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</si>
  <si>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</si>
  <si>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</si>
  <si>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</si>
  <si>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</si>
  <si>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</si>
  <si>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</si>
  <si>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</si>
  <si>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</si>
  <si>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</si>
  <si>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</si>
  <si>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</si>
  <si>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</si>
  <si>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</si>
  <si>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</si>
  <si>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</si>
  <si>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</si>
  <si>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</si>
  <si>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</si>
  <si>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</si>
  <si>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</si>
  <si>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</si>
  <si>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</si>
  <si>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</si>
  <si>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</si>
  <si>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</si>
  <si>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</si>
  <si>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</si>
  <si>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</si>
  <si>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</si>
  <si>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</si>
  <si>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</si>
  <si>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</si>
  <si>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</si>
  <si>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</si>
  <si>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</si>
  <si>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</si>
  <si>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</si>
  <si>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</si>
  <si>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</si>
  <si>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</si>
  <si>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</si>
  <si>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</si>
  <si>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</si>
  <si>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</si>
  <si>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</si>
  <si>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</si>
  <si>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</si>
  <si>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</si>
  <si>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</si>
  <si>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</si>
  <si>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</si>
  <si>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</si>
  <si>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</si>
  <si>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</si>
  <si>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</si>
  <si>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</si>
  <si>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</si>
  <si>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</si>
  <si>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</si>
  <si>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</si>
  <si>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</si>
  <si>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</si>
  <si>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</si>
  <si>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</si>
  <si>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</si>
  <si>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</si>
  <si>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</si>
  <si>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</si>
  <si>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</si>
  <si>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</si>
  <si>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</si>
  <si>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</si>
  <si>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</si>
  <si>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</si>
  <si>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</si>
  <si>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</si>
  <si>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</si>
  <si>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</si>
  <si>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</si>
  <si>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</si>
  <si>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</si>
  <si>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</si>
  <si>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</si>
  <si>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</si>
  <si>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</si>
  <si>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</si>
  <si>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</si>
  <si>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</si>
  <si>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</si>
  <si>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</si>
  <si>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</si>
  <si>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</si>
  <si>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</si>
  <si>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</si>
  <si>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</si>
  <si>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</si>
  <si>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</si>
  <si>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</si>
  <si>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</si>
  <si>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</si>
  <si>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</si>
  <si>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</si>
  <si>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</si>
  <si>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</si>
  <si>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</si>
  <si>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</si>
  <si>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</si>
  <si>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</si>
  <si>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</si>
  <si>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</si>
  <si>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</si>
  <si>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</si>
  <si>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</si>
  <si>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</si>
  <si>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</si>
  <si>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</si>
  <si>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</si>
  <si>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</si>
  <si>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</si>
  <si>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</si>
  <si>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</si>
  <si>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</si>
  <si>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</si>
  <si>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</si>
  <si>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</si>
  <si>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</si>
  <si>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</si>
  <si>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</si>
  <si>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</si>
  <si>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</si>
  <si>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</si>
  <si>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</si>
  <si>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</si>
  <si>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</si>
  <si>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</si>
  <si>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</si>
  <si>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</si>
  <si>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</si>
  <si>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</si>
  <si>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</si>
  <si>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</si>
  <si>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</si>
  <si>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</si>
  <si>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</si>
  <si>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</si>
  <si>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</si>
  <si>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</si>
  <si>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</si>
  <si>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</si>
  <si>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</si>
  <si>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</si>
  <si>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</si>
  <si>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</si>
  <si>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</si>
  <si>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</si>
  <si>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</si>
  <si>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</si>
  <si>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</si>
  <si>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</si>
  <si>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</si>
  <si>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</si>
  <si>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</si>
  <si>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</si>
  <si>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</si>
  <si>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</si>
  <si>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</si>
  <si>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</si>
  <si>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</si>
  <si>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</si>
  <si>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</si>
  <si>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</si>
  <si>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</si>
  <si>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</si>
  <si>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</si>
  <si>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</si>
  <si>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</si>
  <si>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</si>
  <si>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</si>
  <si>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</si>
  <si>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</si>
  <si>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</si>
  <si>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</si>
  <si>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</si>
  <si>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</si>
  <si>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</si>
  <si>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</si>
  <si>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</si>
  <si>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</si>
  <si>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</si>
  <si>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</si>
  <si>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</si>
  <si>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</si>
  <si>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</si>
  <si>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</si>
  <si>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</si>
  <si>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</si>
  <si>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</si>
  <si>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</si>
  <si>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</si>
  <si>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</si>
  <si>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</si>
  <si>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</si>
  <si>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</si>
  <si>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</si>
  <si>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</si>
  <si>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</si>
  <si>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</si>
  <si>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</si>
  <si>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</si>
  <si>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</si>
  <si>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</si>
  <si>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</si>
  <si>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</si>
  <si>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</si>
  <si>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</si>
  <si>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</si>
  <si>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</si>
  <si>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</si>
  <si>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</si>
  <si>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</si>
  <si>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</si>
  <si>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</si>
  <si>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</si>
  <si>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</si>
  <si>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</si>
  <si>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</si>
  <si>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</si>
  <si>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</si>
  <si>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</si>
  <si>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</si>
  <si>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</si>
  <si>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</si>
  <si>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</si>
  <si>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</si>
  <si>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</si>
  <si>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</si>
  <si>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</si>
  <si>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</si>
  <si>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</si>
  <si>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</si>
  <si>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</si>
  <si>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</si>
  <si>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</si>
  <si>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</si>
  <si>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</si>
  <si>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</si>
  <si>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</si>
  <si>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</si>
  <si>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</si>
  <si>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</si>
  <si>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</si>
  <si>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</si>
  <si>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</si>
  <si>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</si>
  <si>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</si>
  <si>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</si>
  <si>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</si>
  <si>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</si>
  <si>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</si>
  <si>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</si>
  <si>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</si>
  <si>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</si>
  <si>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</si>
  <si>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</si>
  <si>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</si>
  <si>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</si>
  <si>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</si>
  <si>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</si>
  <si>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</si>
  <si>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</si>
  <si>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</si>
  <si>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</si>
  <si>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</si>
  <si>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</si>
  <si>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</si>
  <si>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</si>
  <si>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</si>
  <si>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</si>
  <si>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</si>
  <si>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</si>
  <si>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</si>
  <si>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</si>
  <si>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</si>
  <si>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</si>
  <si>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</si>
  <si>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</si>
  <si>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</si>
  <si>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</si>
  <si>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</si>
  <si>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</si>
  <si>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</si>
  <si>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</si>
  <si>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</si>
  <si>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</si>
  <si>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</si>
  <si>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</si>
  <si>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</si>
  <si>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</si>
  <si>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</si>
  <si>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</si>
  <si>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</si>
  <si>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</si>
  <si>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</si>
  <si>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</si>
  <si>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</si>
  <si>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</si>
  <si>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</si>
  <si>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</si>
  <si>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</si>
  <si>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</si>
  <si>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</si>
  <si>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</si>
  <si>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</si>
  <si>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</si>
  <si>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</si>
  <si>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</si>
  <si>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</si>
  <si>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</si>
  <si>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</si>
  <si>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</si>
  <si>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</si>
  <si>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</si>
  <si>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</si>
  <si>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</si>
  <si>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</si>
  <si>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</si>
  <si>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</si>
  <si>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</si>
  <si>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</si>
  <si>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</si>
  <si>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</si>
  <si>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</si>
  <si>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</si>
  <si>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</si>
  <si>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</si>
  <si>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</si>
  <si>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</si>
  <si>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</si>
  <si>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</si>
  <si>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</si>
  <si>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</si>
  <si>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</si>
  <si>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</si>
  <si>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</si>
  <si>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</si>
  <si>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</si>
  <si>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</si>
  <si>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</si>
  <si>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</si>
  <si>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</si>
  <si>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</si>
  <si>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</si>
  <si>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</si>
  <si>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</si>
  <si>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</si>
  <si>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</si>
  <si>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</si>
  <si>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</si>
  <si>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</si>
  <si>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</si>
  <si>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</si>
  <si>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</si>
  <si>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</si>
  <si>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</si>
  <si>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</si>
  <si>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</si>
  <si>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</si>
  <si>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</si>
  <si>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</si>
  <si>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</si>
  <si>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</si>
  <si>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</si>
  <si>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</si>
  <si>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</si>
  <si>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</si>
  <si>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</si>
  <si>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</si>
  <si>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</si>
  <si>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</si>
  <si>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</si>
  <si>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</si>
  <si>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</si>
  <si>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</si>
  <si>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</si>
  <si>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</si>
  <si>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</si>
  <si>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</si>
  <si>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</si>
  <si>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</si>
  <si>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</si>
  <si>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</si>
  <si>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</si>
  <si>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</si>
  <si>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</si>
  <si>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</si>
  <si>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</si>
  <si>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</si>
  <si>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</si>
  <si>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</si>
  <si>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</si>
  <si>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</si>
  <si>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</si>
  <si>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</si>
  <si>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</si>
  <si>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</si>
  <si>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</si>
  <si>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</si>
  <si>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</si>
  <si>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</si>
  <si>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</si>
  <si>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</si>
  <si>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</si>
  <si>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</si>
  <si>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</si>
  <si>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</si>
  <si>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</si>
  <si>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</si>
  <si>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</si>
  <si>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</si>
  <si>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</si>
  <si>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</si>
  <si>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</si>
  <si>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</si>
  <si>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</si>
  <si>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</si>
  <si>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</si>
  <si>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</si>
  <si>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</si>
  <si>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</si>
  <si>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</si>
  <si>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</si>
  <si>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</si>
  <si>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</si>
  <si>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</si>
  <si>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</si>
  <si>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</si>
  <si>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</si>
  <si>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</si>
  <si>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</si>
  <si>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</si>
  <si>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</si>
  <si>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</si>
  <si>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</si>
  <si>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</si>
  <si>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</si>
  <si>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</si>
  <si>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</si>
  <si>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</si>
  <si>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</si>
  <si>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</si>
  <si>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</si>
  <si>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</si>
  <si>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</si>
  <si>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</si>
  <si>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</si>
  <si>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</si>
  <si>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</si>
  <si>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</si>
  <si>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</si>
  <si>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</si>
  <si>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</si>
  <si>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</si>
  <si>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</si>
  <si>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</si>
  <si>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</si>
  <si>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</si>
  <si>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</si>
  <si>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</si>
  <si>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</si>
  <si>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</si>
  <si>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</si>
  <si>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</si>
  <si>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</si>
  <si>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</si>
  <si>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</si>
  <si>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</si>
  <si>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</si>
  <si>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</si>
  <si>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</si>
  <si>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</si>
  <si>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</si>
  <si>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</si>
  <si>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</si>
  <si>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</si>
  <si>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</si>
  <si>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</si>
  <si>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</si>
  <si>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</si>
  <si>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</si>
  <si>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</si>
  <si>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</si>
  <si>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</si>
  <si>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</si>
  <si>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</si>
  <si>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</si>
  <si>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</si>
  <si>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</si>
  <si>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</si>
  <si>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</si>
  <si>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</si>
  <si>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</si>
  <si>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</si>
  <si>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</si>
  <si>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</si>
  <si>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</si>
  <si>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</si>
  <si>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</si>
  <si>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</si>
  <si>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</si>
  <si>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</si>
  <si>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</si>
  <si>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</si>
  <si>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</si>
  <si>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</si>
  <si>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</si>
  <si>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</si>
  <si>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</si>
  <si>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</si>
  <si>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</si>
  <si>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</si>
  <si>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</si>
  <si>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</si>
  <si>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</si>
  <si>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</si>
  <si>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</si>
  <si>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</si>
  <si>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</si>
  <si>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</si>
  <si>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</si>
  <si>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</si>
  <si>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</si>
  <si>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</si>
  <si>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</si>
  <si>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</si>
  <si>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</si>
  <si>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</si>
  <si>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</si>
  <si>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</si>
  <si>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</si>
  <si>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</si>
  <si>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</si>
  <si>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</si>
  <si>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</si>
  <si>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</si>
  <si>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</si>
  <si>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</si>
  <si>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</si>
  <si>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</si>
  <si>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</si>
  <si>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</si>
  <si>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</si>
  <si>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</si>
  <si>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</si>
  <si>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</si>
  <si>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</si>
  <si>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</si>
  <si>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</si>
  <si>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</si>
  <si>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</si>
  <si>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</si>
  <si>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</si>
  <si>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</si>
  <si>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</si>
  <si>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</si>
  <si>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</si>
  <si>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</si>
  <si>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</si>
  <si>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</si>
  <si>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</si>
  <si>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</si>
  <si>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</si>
  <si>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</si>
  <si>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</si>
  <si>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</si>
  <si>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</si>
  <si>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</si>
  <si>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</si>
  <si>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</si>
  <si>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</si>
  <si>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</si>
  <si>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</si>
  <si>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</si>
  <si>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</si>
  <si>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</si>
  <si>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</si>
  <si>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</si>
  <si>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</si>
  <si>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</si>
  <si>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</si>
  <si>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</si>
  <si>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</si>
  <si>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</si>
  <si>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</si>
  <si>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</si>
  <si>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</si>
  <si>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</si>
  <si>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</si>
  <si>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</si>
  <si>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</si>
  <si>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</si>
  <si>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</si>
  <si>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</si>
  <si>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</si>
  <si>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</si>
  <si>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</si>
  <si>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</si>
  <si>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</si>
  <si>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</si>
  <si>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</si>
  <si>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</si>
  <si>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</si>
  <si>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</si>
  <si>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</si>
  <si>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</si>
  <si>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</si>
  <si>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</si>
  <si>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</si>
  <si>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</si>
  <si>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</si>
  <si>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</si>
  <si>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</si>
  <si>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</si>
  <si>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</si>
  <si>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</si>
  <si>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</si>
  <si>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</si>
  <si>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</si>
  <si>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</si>
  <si>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</si>
  <si>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</si>
  <si>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</si>
  <si>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</si>
  <si>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</si>
  <si>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</si>
  <si>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</si>
  <si>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</si>
  <si>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</si>
  <si>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</si>
  <si>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</si>
  <si>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</si>
  <si>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</si>
  <si>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</si>
  <si>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</si>
  <si>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</si>
  <si>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</si>
  <si>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</si>
  <si>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</si>
  <si>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</si>
  <si>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</si>
  <si>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</si>
  <si>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</si>
  <si>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</si>
  <si>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</si>
  <si>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</si>
  <si>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</si>
  <si>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</si>
  <si>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</si>
  <si>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</si>
  <si>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</si>
  <si>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</si>
  <si>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</si>
  <si>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</si>
  <si>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</si>
  <si>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</si>
  <si>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</si>
  <si>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</si>
  <si>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</si>
  <si>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</si>
  <si>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</si>
  <si>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</si>
  <si>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</si>
  <si>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</si>
  <si>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</si>
  <si>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</si>
  <si>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</si>
  <si>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</si>
  <si>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</si>
  <si>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</si>
  <si>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</si>
  <si>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</si>
  <si>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</si>
  <si>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</si>
  <si>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</si>
  <si>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</si>
  <si>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</si>
  <si>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</si>
  <si>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</si>
  <si>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</si>
  <si>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</si>
  <si>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</si>
  <si>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</si>
  <si>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</si>
  <si>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</si>
  <si>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</si>
  <si>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</si>
  <si>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</si>
  <si>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</si>
  <si>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</si>
  <si>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</si>
  <si>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</si>
  <si>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</si>
  <si>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</si>
  <si>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</si>
  <si>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</si>
  <si>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</si>
  <si>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</si>
  <si>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</si>
  <si>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</si>
  <si>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</si>
  <si>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</si>
  <si>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</si>
  <si>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</si>
  <si>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</si>
  <si>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</si>
  <si>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</si>
  <si>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</si>
  <si>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</si>
  <si>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</si>
  <si>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</si>
  <si>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</si>
  <si>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</si>
  <si>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</si>
  <si>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</si>
  <si>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</si>
  <si>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</si>
  <si>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</si>
  <si>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</si>
  <si>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</si>
  <si>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</si>
  <si>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</si>
  <si>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</si>
  <si>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</si>
  <si>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</si>
  <si>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</si>
  <si>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</si>
  <si>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</si>
  <si>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</si>
  <si>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</si>
  <si>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</si>
  <si>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</si>
  <si>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</si>
  <si>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</si>
  <si>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</si>
  <si>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</si>
  <si>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</si>
  <si>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</si>
  <si>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</si>
  <si>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</si>
  <si>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</si>
  <si>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</si>
  <si>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</si>
  <si>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</si>
  <si>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</si>
  <si>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</si>
  <si>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</si>
  <si>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</si>
  <si>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</si>
  <si>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</si>
  <si>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</si>
  <si>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</si>
  <si>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</si>
  <si>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</si>
  <si>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</si>
  <si>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</si>
  <si>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</si>
  <si>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</si>
  <si>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</si>
  <si>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</si>
  <si>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</si>
  <si>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</si>
  <si>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</si>
  <si>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</si>
  <si>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</si>
  <si>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</si>
  <si>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</si>
  <si>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</si>
  <si>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</si>
  <si>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</si>
  <si>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</si>
  <si>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</si>
  <si>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</si>
  <si>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</si>
  <si>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</si>
  <si>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</si>
  <si>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</si>
  <si>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</si>
  <si>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</si>
  <si>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</si>
  <si>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</si>
  <si>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</si>
  <si>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</si>
  <si>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</si>
  <si>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</si>
  <si>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</si>
  <si>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</si>
  <si>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</si>
  <si>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</si>
  <si>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</si>
  <si>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</si>
  <si>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</si>
  <si>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</si>
  <si>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</si>
  <si>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</si>
  <si>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</si>
  <si>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</si>
  <si>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</si>
  <si>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</si>
  <si>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</si>
  <si>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</si>
  <si>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</si>
  <si>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</si>
  <si>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</si>
  <si>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</si>
  <si>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</si>
  <si>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</si>
  <si>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</si>
  <si>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</si>
  <si>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</si>
  <si>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</si>
  <si>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</si>
  <si>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</si>
  <si>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</si>
  <si>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</si>
  <si>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</si>
  <si>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</si>
  <si>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</si>
  <si>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</si>
  <si>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</si>
  <si>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</si>
  <si>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</si>
  <si>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</si>
  <si>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</si>
  <si>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</si>
  <si>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</si>
  <si>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</si>
  <si>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</si>
  <si>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</si>
  <si>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</si>
  <si>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</si>
  <si>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</si>
  <si>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</si>
  <si>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</si>
  <si>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</si>
  <si>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</si>
  <si>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</si>
  <si>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</si>
  <si>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</si>
  <si>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</si>
  <si>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</si>
  <si>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</si>
  <si>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</si>
  <si>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</si>
  <si>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</si>
  <si>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</si>
  <si>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</si>
  <si>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</si>
  <si>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</si>
  <si>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</si>
  <si>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</si>
  <si>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</si>
  <si>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</si>
  <si>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</si>
  <si>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</si>
  <si>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</si>
  <si>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</si>
  <si>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</si>
  <si>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</si>
  <si>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</si>
  <si>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</si>
  <si>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</si>
  <si>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</si>
  <si>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</si>
  <si>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</si>
  <si>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</si>
  <si>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</si>
  <si>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</si>
  <si>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</si>
  <si>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</si>
  <si>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</si>
  <si>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</si>
  <si>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</si>
  <si>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</si>
  <si>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</si>
  <si>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</si>
  <si>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</si>
  <si>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</si>
  <si>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</si>
  <si>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</si>
  <si>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</si>
  <si>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</si>
  <si>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</si>
  <si>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</si>
  <si>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</si>
  <si>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</si>
  <si>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</si>
  <si>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</si>
  <si>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</si>
  <si>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</si>
  <si>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</si>
  <si>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</si>
  <si>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</si>
  <si>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</si>
  <si>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</si>
  <si>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</si>
  <si>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</si>
  <si>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</si>
  <si>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</si>
  <si>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</si>
  <si>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</si>
  <si>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</si>
  <si>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</si>
  <si>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</si>
  <si>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</si>
  <si>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</si>
  <si>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</si>
  <si>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</si>
  <si>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</si>
  <si>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</si>
  <si>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</si>
  <si>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</si>
  <si>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</si>
  <si>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</si>
  <si>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</si>
  <si>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</si>
  <si>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</si>
  <si>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</si>
  <si>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</si>
  <si>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</si>
  <si>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</si>
  <si>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</si>
  <si>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</si>
  <si>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</si>
  <si>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</si>
  <si>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</si>
  <si>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</si>
  <si>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</si>
  <si>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</si>
  <si>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</si>
  <si>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</si>
  <si>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</si>
  <si>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</si>
  <si>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</si>
  <si>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</si>
  <si>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</si>
  <si>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</si>
  <si>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</si>
  <si>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</si>
  <si>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</si>
  <si>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</si>
  <si>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</si>
  <si>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</si>
  <si>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</si>
  <si>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</si>
  <si>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</si>
  <si>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</si>
  <si>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</si>
  <si>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</si>
  <si>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</si>
  <si>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</si>
  <si>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</si>
  <si>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</si>
  <si>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</si>
  <si>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</si>
  <si>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</si>
  <si>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</si>
  <si>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</si>
  <si>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</si>
  <si>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</si>
  <si>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</si>
  <si>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</si>
  <si>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</si>
  <si>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</si>
  <si>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</si>
  <si>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</si>
  <si>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</si>
  <si>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</si>
  <si>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</si>
  <si>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</si>
  <si>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</si>
  <si>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</si>
  <si>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</si>
  <si>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</si>
  <si>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</si>
  <si>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</si>
  <si>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</si>
  <si>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</si>
  <si>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</si>
  <si>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</si>
  <si>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</si>
  <si>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</si>
  <si>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</si>
  <si>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</si>
  <si>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</si>
  <si>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</si>
  <si>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</si>
  <si>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</si>
  <si>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</si>
  <si>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</si>
  <si>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</si>
  <si>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</si>
  <si>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</si>
  <si>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</si>
  <si>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</si>
  <si>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</si>
  <si>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</si>
  <si>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</si>
  <si>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</si>
  <si>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</si>
  <si>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</si>
  <si>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</si>
  <si>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</si>
  <si>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</si>
  <si>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</si>
  <si>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</si>
  <si>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</si>
  <si>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</si>
  <si>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</si>
  <si>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</si>
  <si>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</si>
  <si>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</si>
  <si>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</si>
  <si>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</si>
  <si>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</si>
  <si>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</si>
  <si>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</si>
  <si>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</si>
  <si>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</si>
  <si>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</si>
  <si>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</si>
  <si>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</si>
  <si>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</si>
  <si>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</si>
  <si>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</si>
  <si>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</si>
  <si>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</si>
  <si>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</si>
  <si>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</si>
  <si>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</si>
  <si>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</si>
  <si>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</si>
  <si>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</si>
  <si>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</si>
  <si>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</si>
  <si>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</si>
  <si>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</si>
  <si>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</si>
  <si>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</si>
  <si>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</si>
  <si>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</si>
  <si>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</si>
  <si>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</si>
  <si>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</si>
  <si>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</si>
  <si>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</si>
  <si>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</si>
  <si>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</si>
  <si>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</si>
  <si>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</si>
  <si>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</si>
  <si>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</si>
  <si>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</si>
  <si>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</si>
  <si>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</si>
  <si>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</si>
  <si>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</si>
  <si>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</si>
  <si>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</si>
  <si>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</si>
  <si>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</si>
  <si>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</si>
  <si>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</si>
  <si>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</si>
  <si>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</si>
  <si>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</si>
  <si>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</si>
  <si>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</si>
  <si>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</si>
  <si>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</si>
  <si>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</si>
  <si>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</si>
  <si>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</si>
  <si>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</si>
  <si>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</si>
  <si>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</si>
  <si>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</si>
  <si>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</si>
  <si>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</si>
  <si>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</si>
  <si>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</si>
  <si>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</si>
  <si>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</si>
  <si>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</si>
  <si>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</si>
  <si>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</si>
  <si>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</si>
  <si>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</si>
  <si>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</si>
  <si>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</si>
  <si>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</si>
  <si>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</si>
  <si>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</si>
  <si>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</si>
  <si>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</si>
  <si>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</si>
  <si>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</si>
  <si>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</si>
  <si>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</si>
  <si>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</si>
  <si>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</si>
  <si>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</si>
  <si>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</si>
  <si>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</si>
  <si>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</si>
  <si>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</si>
  <si>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</si>
  <si>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</si>
  <si>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</si>
  <si>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</si>
  <si>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</si>
  <si>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</si>
  <si>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</si>
  <si>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</si>
  <si>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</si>
  <si>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</si>
  <si>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</si>
  <si>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</si>
  <si>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</si>
  <si>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</si>
  <si>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</si>
  <si>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</si>
  <si>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</si>
  <si>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</si>
  <si>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</si>
  <si>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</si>
  <si>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</si>
  <si>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</si>
  <si>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</si>
  <si>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</si>
  <si>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</si>
  <si>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</si>
  <si>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</si>
  <si>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</si>
  <si>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</si>
  <si>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</si>
  <si>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</si>
  <si>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</si>
  <si>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</si>
  <si>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</si>
  <si>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</si>
  <si>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</si>
  <si>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</si>
  <si>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</si>
  <si>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</si>
  <si>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</si>
  <si>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</si>
  <si>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</si>
  <si>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</si>
  <si>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</si>
  <si>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</si>
  <si>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</si>
  <si>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</si>
  <si>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</si>
  <si>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</si>
  <si>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</si>
  <si>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</si>
  <si>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</si>
  <si>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</si>
  <si>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</si>
  <si>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</si>
  <si>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</si>
  <si>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</si>
  <si>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</si>
  <si>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</si>
  <si>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</si>
  <si>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</si>
  <si>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</si>
  <si>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</si>
  <si>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</si>
  <si>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</si>
  <si>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</si>
  <si>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</si>
  <si>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</si>
  <si>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</si>
  <si>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</si>
  <si>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</si>
  <si>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</si>
  <si>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</si>
  <si>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</si>
  <si>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</si>
  <si>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</si>
  <si>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</si>
  <si>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</si>
  <si>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</si>
  <si>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</si>
  <si>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</si>
  <si>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</si>
  <si>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</si>
  <si>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</si>
  <si>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</si>
  <si>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</si>
  <si>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</si>
  <si>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</si>
  <si>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</si>
  <si>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</si>
  <si>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</si>
  <si>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</si>
  <si>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</si>
  <si>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</si>
  <si>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</si>
  <si>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</si>
  <si>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</si>
  <si>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</si>
  <si>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</si>
  <si>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</si>
  <si>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</si>
  <si>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</si>
  <si>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</si>
  <si>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</si>
  <si>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</si>
  <si>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</si>
  <si>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</si>
  <si>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</si>
  <si>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</si>
  <si>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</si>
  <si>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</si>
  <si>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</si>
  <si>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</si>
  <si>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</si>
  <si>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</si>
  <si>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</si>
  <si>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</si>
  <si>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</si>
  <si>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</si>
  <si>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</si>
  <si>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</si>
  <si>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</si>
  <si>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</si>
  <si>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</si>
  <si>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</si>
  <si>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</si>
  <si>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</si>
  <si>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</si>
  <si>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</si>
  <si>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</si>
  <si>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</si>
  <si>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</si>
  <si>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</si>
  <si>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</si>
  <si>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</si>
  <si>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</si>
  <si>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</si>
  <si>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</si>
  <si>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</si>
  <si>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</si>
  <si>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</si>
  <si>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</si>
  <si>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</si>
  <si>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</si>
  <si>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</si>
  <si>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</si>
  <si>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</si>
  <si>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</si>
  <si>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</si>
  <si>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</si>
  <si>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</si>
  <si>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</si>
  <si>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</si>
  <si>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</si>
  <si>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</si>
  <si>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</si>
  <si>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</si>
  <si>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</si>
  <si>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</si>
  <si>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</si>
  <si>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</si>
  <si>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</si>
  <si>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</si>
  <si>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</si>
  <si>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</si>
  <si>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</si>
  <si>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</si>
  <si>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</si>
  <si>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</si>
  <si>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</si>
  <si>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</si>
  <si>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</si>
  <si>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</si>
  <si>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</si>
  <si>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</si>
  <si>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</si>
  <si>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</si>
  <si>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</si>
  <si>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</si>
  <si>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</si>
  <si>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</si>
  <si>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</si>
  <si>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</si>
  <si>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</si>
  <si>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</si>
  <si>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</si>
  <si>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</si>
  <si>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</si>
  <si>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</si>
  <si>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</si>
  <si>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</si>
  <si>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</si>
  <si>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</si>
  <si>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</si>
  <si>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</si>
  <si>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</si>
  <si>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</si>
  <si>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</si>
  <si>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</si>
  <si>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</si>
  <si>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</si>
  <si>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</si>
  <si>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</si>
  <si>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</si>
  <si>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</si>
  <si>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</si>
  <si>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</si>
  <si>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</si>
  <si>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</si>
  <si>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</si>
  <si>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</si>
  <si>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</si>
  <si>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</si>
  <si>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</si>
  <si>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</si>
  <si>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</si>
  <si>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</si>
  <si>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</si>
  <si>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</si>
  <si>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</si>
  <si>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</si>
  <si>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</si>
  <si>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</si>
  <si>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</si>
  <si>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</si>
  <si>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</si>
  <si>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</si>
  <si>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</si>
  <si>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</si>
  <si>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</si>
  <si>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</si>
  <si>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</si>
  <si>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</si>
  <si>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</si>
  <si>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</si>
  <si>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</si>
  <si>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</si>
  <si>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</si>
  <si>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</si>
  <si>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</si>
  <si>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</si>
  <si>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</si>
  <si>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</si>
  <si>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</si>
  <si>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</si>
  <si>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</si>
  <si>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</si>
  <si>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</si>
  <si>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</si>
  <si>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</si>
  <si>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</si>
  <si>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</si>
  <si>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</si>
  <si>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</si>
  <si>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</si>
  <si>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</si>
  <si>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</si>
  <si>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</si>
  <si>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</si>
  <si>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</si>
  <si>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</si>
  <si>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</si>
  <si>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</si>
  <si>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</si>
  <si>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</si>
  <si>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</si>
  <si>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</si>
  <si>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</si>
  <si>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</si>
  <si>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</si>
  <si>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</si>
  <si>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</si>
  <si>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</si>
  <si>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</si>
  <si>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</si>
  <si>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</si>
  <si>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</si>
  <si>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</si>
  <si>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</si>
  <si>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</si>
  <si>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</si>
  <si>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</si>
  <si>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</si>
  <si>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</si>
  <si>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</si>
  <si>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</si>
  <si>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</si>
  <si>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</si>
  <si>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</si>
  <si>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</si>
  <si>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</si>
  <si>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</si>
  <si>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</si>
  <si>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</si>
  <si>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</si>
  <si>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</si>
  <si>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</si>
  <si>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</si>
  <si>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</si>
  <si>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</si>
  <si>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</si>
  <si>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</si>
  <si>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</si>
  <si>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</si>
  <si>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</si>
  <si>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</si>
  <si>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</si>
  <si>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</si>
  <si>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</si>
  <si>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</si>
  <si>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</si>
  <si>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</si>
  <si>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</si>
  <si>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</si>
  <si>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</si>
  <si>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</si>
  <si>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</si>
  <si>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</si>
  <si>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</si>
  <si>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</si>
  <si>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</si>
  <si>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</si>
  <si>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</si>
  <si>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</si>
  <si>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</si>
  <si>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</si>
  <si>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</si>
  <si>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</si>
  <si>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</si>
  <si>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</si>
  <si>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</si>
  <si>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</si>
  <si>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</si>
  <si>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</si>
  <si>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</si>
  <si>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</si>
  <si>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</si>
  <si>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</si>
  <si>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</si>
  <si>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</si>
  <si>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</si>
  <si>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</si>
  <si>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</si>
  <si>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</si>
  <si>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</si>
  <si>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</si>
  <si>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</si>
  <si>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</si>
  <si>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</si>
  <si>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</si>
  <si>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</si>
  <si>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</si>
  <si>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</si>
  <si>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</si>
  <si>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</si>
  <si>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</si>
  <si>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</si>
  <si>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</si>
  <si>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</si>
  <si>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</si>
  <si>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</si>
  <si>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</si>
  <si>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</si>
  <si>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</si>
  <si>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</si>
  <si>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</si>
  <si>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</si>
  <si>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</si>
  <si>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</si>
  <si>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</si>
  <si>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</si>
  <si>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</si>
  <si>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</si>
  <si>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</si>
  <si>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</si>
  <si>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</si>
  <si>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</si>
  <si>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</si>
  <si>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</si>
  <si>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</si>
  <si>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</si>
  <si>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</si>
  <si>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</si>
  <si>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</si>
  <si>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</si>
  <si>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</si>
  <si>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</si>
  <si>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</si>
  <si>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</si>
  <si>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</si>
  <si>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</si>
  <si>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</si>
  <si>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</si>
  <si>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</si>
  <si>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</si>
  <si>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</si>
  <si>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</si>
  <si>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</si>
  <si>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</si>
  <si>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</si>
  <si>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</si>
  <si>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</si>
  <si>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</si>
  <si>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</si>
  <si>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</si>
  <si>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</si>
  <si>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</si>
  <si>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</si>
  <si>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</si>
  <si>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</si>
  <si>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</si>
  <si>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</si>
  <si>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</si>
  <si>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</si>
  <si>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</si>
  <si>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</si>
  <si>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</si>
  <si>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</si>
  <si>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</si>
  <si>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</si>
  <si>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</si>
  <si>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</si>
  <si>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</si>
  <si>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</si>
  <si>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</si>
  <si>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</si>
  <si>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</si>
  <si>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</si>
  <si>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</si>
  <si>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</si>
  <si>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</si>
  <si>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</si>
  <si>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</si>
  <si>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</si>
  <si>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</si>
  <si>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</si>
  <si>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</si>
  <si>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</si>
  <si>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</si>
  <si>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</si>
  <si>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</si>
  <si>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</si>
  <si>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</si>
  <si>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</si>
  <si>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</si>
  <si>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</si>
  <si>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</si>
  <si>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</si>
  <si>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</si>
  <si>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</si>
  <si>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</si>
  <si>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</si>
  <si>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</si>
  <si>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</si>
  <si>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</si>
  <si>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</si>
  <si>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</si>
  <si>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</si>
  <si>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</si>
  <si>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</si>
  <si>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</si>
  <si>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</si>
  <si>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</si>
  <si>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</si>
  <si>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</si>
  <si>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</si>
  <si>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</si>
  <si>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</si>
  <si>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</si>
  <si>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</si>
  <si>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</si>
  <si>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</si>
  <si>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</si>
  <si>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</si>
  <si>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</si>
  <si>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</si>
  <si>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</si>
  <si>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</si>
  <si>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</si>
  <si>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</si>
  <si>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</si>
  <si>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</si>
  <si>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</si>
  <si>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</si>
  <si>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</si>
  <si>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</si>
  <si>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</si>
  <si>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</si>
  <si>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</si>
  <si>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</si>
  <si>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</si>
  <si>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</si>
  <si>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</si>
  <si>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</si>
  <si>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</si>
  <si>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</si>
  <si>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</si>
  <si>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</si>
  <si>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</si>
  <si>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</si>
  <si>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</si>
  <si>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</si>
  <si>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</si>
  <si>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</si>
  <si>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</si>
  <si>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</si>
  <si>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</si>
  <si>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</si>
  <si>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</si>
  <si>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</si>
  <si>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</si>
  <si>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</si>
  <si>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</si>
  <si>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</si>
  <si>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</si>
  <si>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</si>
  <si>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</si>
  <si>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</si>
  <si>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</si>
  <si>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</si>
  <si>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</si>
  <si>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</si>
  <si>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</si>
  <si>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</si>
  <si>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</si>
  <si>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</si>
  <si>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</si>
  <si>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</si>
  <si>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</si>
  <si>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</si>
  <si>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</si>
  <si>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</si>
  <si>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</si>
  <si>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</si>
  <si>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</si>
  <si>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</si>
  <si>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</si>
  <si>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</si>
  <si>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</si>
  <si>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</si>
  <si>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</si>
  <si>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</si>
  <si>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</si>
  <si>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</si>
  <si>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</si>
  <si>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</si>
  <si>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</si>
  <si>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</si>
  <si>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</si>
  <si>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</si>
  <si>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</si>
  <si>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</si>
  <si>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</si>
  <si>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</si>
  <si>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</si>
  <si>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</si>
  <si>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</si>
  <si>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</si>
  <si>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</si>
  <si>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</si>
  <si>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</si>
  <si>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</si>
  <si>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</si>
  <si>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</si>
  <si>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</si>
  <si>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</si>
  <si>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</si>
  <si>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</si>
  <si>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</si>
  <si>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</si>
  <si>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</si>
  <si>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</si>
  <si>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</si>
  <si>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</si>
  <si>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</si>
  <si>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</si>
  <si>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</si>
  <si>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</si>
  <si>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</si>
  <si>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</si>
  <si>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</si>
  <si>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</si>
  <si>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</si>
  <si>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</si>
  <si>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</si>
  <si>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</si>
  <si>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</si>
  <si>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</si>
  <si>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</si>
  <si>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</si>
  <si>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</si>
  <si>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</si>
  <si>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</si>
  <si>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</si>
  <si>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</si>
  <si>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</si>
  <si>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</si>
  <si>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</si>
  <si>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</si>
  <si>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</si>
  <si>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</si>
  <si>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</si>
  <si>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</si>
  <si>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</si>
  <si>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</si>
  <si>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</si>
  <si>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</si>
  <si>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</si>
  <si>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</si>
  <si>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</si>
  <si>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</si>
  <si>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</si>
  <si>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</si>
  <si>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</si>
  <si>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</si>
  <si>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</si>
  <si>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</si>
  <si>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</si>
  <si>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</si>
  <si>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</si>
  <si>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</si>
  <si>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</si>
  <si>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</si>
  <si>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</si>
  <si>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</si>
  <si>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</si>
  <si>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</si>
  <si>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</si>
  <si>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</si>
  <si>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</si>
  <si>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</si>
  <si>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</si>
  <si>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</si>
  <si>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</si>
  <si>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</si>
  <si>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</si>
  <si>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</si>
  <si>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</si>
  <si>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</si>
  <si>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</si>
  <si>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</si>
  <si>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</si>
  <si>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</si>
  <si>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</si>
  <si>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</si>
  <si>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</si>
  <si>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</si>
  <si>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</si>
  <si>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</si>
  <si>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</si>
  <si>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</si>
  <si>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</si>
  <si>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</si>
  <si>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</si>
  <si>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</si>
  <si>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</si>
  <si>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</si>
  <si>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</si>
  <si>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</si>
  <si>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</si>
  <si>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</si>
  <si>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</si>
  <si>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</si>
  <si>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</si>
  <si>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</si>
  <si>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</si>
  <si>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</si>
  <si>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</si>
  <si>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</si>
  <si>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</si>
  <si>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</si>
  <si>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</si>
  <si>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</si>
  <si>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</si>
  <si>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</si>
  <si>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</si>
  <si>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</si>
  <si>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</si>
  <si>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</si>
  <si>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</si>
  <si>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</si>
  <si>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</si>
  <si>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</si>
  <si>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</si>
  <si>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</si>
  <si>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</si>
  <si>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</si>
  <si>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</si>
  <si>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</si>
  <si>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</si>
  <si>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</si>
  <si>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</si>
  <si>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</si>
  <si>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</si>
  <si>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</si>
  <si>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</si>
  <si>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</si>
  <si>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</si>
  <si>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</si>
  <si>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</si>
  <si>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</si>
  <si>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</si>
  <si>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</si>
  <si>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</si>
  <si>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</si>
  <si>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</si>
  <si>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</si>
  <si>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</si>
  <si>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</si>
  <si>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</si>
  <si>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</si>
  <si>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</si>
  <si>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</si>
  <si>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</si>
  <si>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</si>
  <si>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</si>
  <si>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</si>
  <si>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</si>
  <si>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</si>
  <si>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</si>
  <si>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</si>
  <si>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</si>
  <si>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</si>
  <si>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</si>
  <si>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</si>
  <si>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</si>
  <si>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</si>
  <si>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</si>
  <si>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</si>
  <si>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</si>
  <si>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</si>
  <si>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</si>
  <si>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</si>
  <si>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</si>
  <si>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</si>
  <si>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</si>
  <si>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</si>
  <si>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</si>
  <si>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</si>
  <si>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</si>
  <si>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</si>
  <si>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</si>
  <si>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</si>
  <si>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</si>
  <si>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</si>
  <si>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</si>
  <si>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</si>
  <si>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</si>
  <si>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</si>
  <si>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</si>
  <si>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</si>
  <si>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</si>
  <si>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</si>
  <si>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</si>
  <si>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</si>
  <si>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</si>
  <si>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</si>
  <si>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</si>
  <si>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</si>
  <si>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</si>
  <si>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</si>
  <si>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</si>
  <si>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</si>
  <si>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</si>
  <si>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</si>
  <si>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</si>
  <si>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</si>
  <si>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</si>
  <si>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</si>
  <si>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</si>
  <si>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</si>
  <si>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</si>
  <si>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</si>
  <si>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</si>
  <si>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</si>
  <si>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</si>
  <si>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</si>
  <si>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</si>
  <si>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</si>
  <si>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</si>
  <si>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</si>
  <si>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</si>
  <si>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</si>
  <si>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</si>
  <si>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</si>
  <si>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</si>
  <si>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</si>
  <si>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</si>
  <si>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</si>
  <si>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</si>
  <si>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</si>
  <si>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</si>
  <si>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</si>
  <si>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</si>
  <si>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</si>
  <si>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</si>
  <si>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</si>
  <si>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</si>
  <si>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</si>
  <si>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</si>
  <si>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</si>
  <si>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</si>
  <si>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</si>
  <si>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</si>
  <si>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</si>
  <si>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</si>
  <si>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</si>
  <si>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</si>
  <si>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</si>
  <si>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</si>
  <si>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</si>
  <si>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</si>
  <si>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</si>
  <si>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</si>
  <si>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</si>
  <si>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</si>
  <si>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</si>
  <si>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</si>
  <si>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</si>
  <si>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</si>
  <si>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</si>
  <si>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</si>
  <si>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</si>
  <si>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</si>
  <si>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</si>
  <si>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</si>
  <si>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</si>
  <si>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</si>
  <si>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</si>
  <si>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</si>
  <si>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</si>
  <si>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</si>
  <si>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</si>
  <si>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</si>
  <si>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</si>
  <si>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</si>
  <si>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</si>
  <si>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</si>
  <si>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</si>
  <si>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</si>
  <si>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</si>
  <si>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</si>
  <si>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</si>
  <si>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</si>
  <si>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</si>
  <si>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</si>
  <si>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</si>
  <si>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</si>
  <si>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</si>
  <si>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</si>
  <si>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</si>
  <si>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</si>
  <si>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</si>
  <si>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</si>
  <si>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</si>
  <si>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</si>
  <si>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</si>
  <si>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</si>
  <si>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</si>
  <si>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</si>
  <si>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</si>
  <si>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</si>
  <si>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</si>
  <si>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</si>
  <si>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</si>
  <si>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</si>
  <si>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</si>
  <si>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</si>
  <si>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</si>
  <si>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</si>
  <si>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</si>
  <si>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</si>
  <si>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</si>
  <si>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</si>
  <si>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</si>
  <si>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</si>
  <si>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</si>
  <si>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</si>
  <si>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</si>
  <si>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</si>
  <si>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</si>
  <si>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</si>
  <si>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</si>
  <si>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</si>
  <si>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</si>
  <si>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</si>
  <si>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</si>
  <si>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</si>
  <si>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</si>
  <si>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</si>
  <si>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</si>
  <si>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</si>
  <si>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</si>
  <si>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</si>
  <si>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</si>
  <si>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</si>
  <si>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</si>
  <si>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</si>
  <si>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</si>
  <si>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</si>
  <si>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</si>
  <si>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</si>
  <si>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</si>
  <si>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</si>
  <si>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</si>
  <si>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</si>
  <si>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</si>
  <si>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</si>
  <si>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</si>
  <si>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</si>
  <si>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</si>
  <si>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</si>
  <si>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</si>
  <si>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</si>
  <si>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</si>
  <si>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</si>
  <si>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</si>
  <si>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</si>
  <si>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</si>
  <si>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</si>
  <si>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</si>
  <si>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</si>
  <si>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</si>
  <si>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</si>
  <si>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</si>
  <si>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</si>
  <si>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</si>
  <si>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</si>
  <si>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</si>
  <si>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</si>
  <si>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</si>
  <si>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</si>
  <si>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</si>
  <si>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</si>
  <si>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</si>
  <si>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</si>
  <si>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</si>
  <si>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</si>
  <si>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</si>
  <si>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</si>
  <si>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</si>
  <si>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</si>
  <si>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</si>
  <si>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</si>
  <si>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</si>
  <si>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</si>
  <si>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</si>
  <si>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</si>
  <si>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</si>
  <si>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</si>
  <si>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</si>
  <si>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</si>
  <si>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</si>
  <si>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</si>
  <si>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</si>
  <si>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</si>
  <si>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</si>
  <si>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</si>
  <si>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</si>
  <si>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</si>
  <si>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</si>
  <si>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</si>
  <si>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</si>
  <si>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</si>
  <si>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</si>
  <si>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</si>
  <si>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</si>
  <si>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</si>
  <si>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</si>
  <si>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</si>
  <si>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</si>
  <si>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</si>
  <si>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</si>
  <si>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</si>
  <si>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</si>
  <si>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</si>
  <si>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</si>
  <si>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</si>
  <si>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</si>
  <si>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</si>
  <si>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</si>
  <si>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</si>
  <si>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</si>
  <si>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</si>
  <si>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</si>
  <si>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</si>
  <si>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</si>
  <si>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</si>
  <si>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</si>
  <si>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</si>
  <si>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</si>
  <si>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</si>
  <si>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</si>
  <si>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</si>
  <si>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</si>
  <si>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</si>
  <si>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</si>
  <si>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</si>
  <si>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</si>
  <si>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</si>
  <si>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</si>
  <si>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</si>
  <si>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</si>
  <si>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</si>
  <si>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</si>
  <si>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</si>
  <si>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</si>
  <si>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</si>
  <si>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</si>
  <si>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</si>
  <si>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</si>
  <si>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</si>
  <si>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</si>
  <si>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</si>
  <si>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</si>
  <si>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</si>
  <si>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</si>
  <si>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</si>
  <si>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</si>
  <si>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</si>
  <si>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</si>
  <si>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</si>
  <si>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</si>
  <si>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</si>
  <si>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</si>
  <si>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</si>
  <si>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</si>
  <si>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</si>
  <si>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</si>
  <si>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</si>
  <si>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</si>
  <si>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</si>
  <si>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</si>
  <si>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</si>
  <si>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</si>
  <si>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</si>
  <si>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</si>
  <si>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</si>
  <si>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</si>
  <si>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</si>
  <si>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</si>
  <si>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</si>
  <si>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</si>
  <si>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</si>
  <si>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</si>
  <si>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</si>
  <si>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</si>
  <si>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</si>
  <si>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</si>
  <si>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</si>
  <si>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</si>
  <si>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</si>
  <si>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</si>
  <si>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</si>
  <si>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</si>
  <si>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</si>
  <si>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</si>
  <si>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</si>
  <si>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</si>
  <si>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</si>
  <si>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</si>
  <si>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</si>
  <si>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</si>
  <si>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</si>
  <si>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</si>
  <si>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</si>
  <si>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</si>
  <si>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</si>
  <si>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</si>
  <si>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</si>
  <si>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</si>
  <si>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</si>
  <si>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</si>
  <si>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</si>
  <si>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</si>
  <si>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</si>
  <si>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</si>
  <si>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</si>
  <si>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</si>
  <si>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</si>
  <si>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</si>
  <si>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</si>
  <si>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</si>
  <si>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</si>
  <si>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</si>
  <si>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</si>
  <si>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</si>
  <si>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</si>
  <si>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</si>
  <si>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</si>
  <si>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</si>
  <si>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</si>
  <si>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</si>
  <si>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</si>
  <si>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</si>
  <si>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</si>
  <si>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</si>
  <si>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</si>
  <si>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</si>
  <si>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</si>
  <si>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</si>
  <si>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</si>
  <si>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</si>
  <si>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</si>
  <si>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</si>
  <si>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</si>
  <si>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</si>
  <si>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</si>
  <si>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</si>
  <si>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</si>
  <si>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</si>
  <si>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</si>
  <si>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</si>
  <si>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</si>
  <si>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</si>
  <si>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</si>
  <si>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</si>
  <si>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</si>
  <si>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</si>
  <si>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</si>
  <si>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</si>
  <si>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</si>
  <si>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</si>
  <si>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</si>
  <si>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</si>
  <si>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</si>
  <si>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</si>
  <si>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</si>
  <si>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</si>
  <si>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</si>
  <si>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</si>
  <si>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</si>
  <si>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</si>
  <si>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</si>
  <si>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</si>
  <si>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</si>
  <si>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</si>
  <si>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</si>
  <si>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</si>
  <si>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</si>
  <si>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</si>
  <si>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</si>
  <si>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</si>
  <si>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</si>
  <si>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</si>
  <si>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</si>
  <si>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</si>
  <si>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</si>
  <si>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</si>
  <si>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</si>
  <si>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</si>
  <si>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</si>
  <si>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</si>
  <si>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</si>
  <si>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</si>
  <si>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</si>
  <si>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</si>
  <si>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</si>
  <si>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</si>
  <si>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</si>
  <si>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</si>
  <si>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</si>
  <si>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</si>
  <si>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</si>
  <si>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</si>
  <si>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</si>
  <si>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</si>
  <si>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</si>
  <si>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</si>
  <si>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</si>
  <si>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</si>
  <si>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</si>
  <si>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</si>
  <si>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</si>
  <si>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</si>
  <si>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</si>
  <si>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</si>
  <si>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</si>
  <si>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</si>
  <si>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</si>
  <si>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</si>
  <si>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</si>
  <si>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</si>
  <si>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</si>
  <si>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</si>
  <si>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</si>
  <si>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</si>
  <si>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</si>
  <si>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</si>
  <si>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</si>
  <si>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</si>
  <si>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</si>
  <si>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</si>
  <si>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</si>
  <si>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</si>
  <si>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</si>
  <si>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</si>
  <si>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</si>
  <si>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</si>
  <si>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</si>
  <si>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</si>
  <si>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</si>
  <si>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</si>
  <si>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</si>
  <si>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</si>
  <si>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</si>
  <si>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</si>
  <si>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</si>
  <si>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</si>
  <si>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</si>
  <si>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</si>
  <si>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</si>
  <si>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</si>
  <si>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</si>
  <si>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</si>
  <si>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</si>
  <si>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</si>
  <si>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</si>
  <si>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</si>
  <si>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</si>
  <si>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</si>
  <si>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</si>
  <si>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</si>
  <si>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</si>
  <si>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</si>
  <si>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</si>
  <si>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</si>
  <si>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</si>
  <si>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</si>
  <si>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</si>
  <si>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</si>
  <si>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</si>
  <si>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</si>
  <si>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</si>
  <si>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</si>
  <si>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</si>
  <si>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</si>
  <si>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</si>
  <si>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</si>
  <si>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</si>
  <si>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</si>
  <si>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</si>
  <si>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</si>
  <si>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</si>
  <si>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</si>
  <si>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</si>
  <si>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</si>
  <si>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</si>
  <si>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</si>
  <si>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</si>
  <si>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</si>
  <si>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</si>
  <si>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</si>
  <si>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</si>
  <si>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</si>
  <si>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</si>
  <si>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</si>
  <si>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</si>
  <si>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</si>
  <si>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</si>
  <si>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</si>
  <si>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</si>
  <si>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</si>
  <si>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</si>
  <si>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</si>
  <si>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</si>
  <si>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</si>
  <si>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</si>
  <si>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</si>
  <si>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</si>
  <si>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</si>
  <si>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</si>
  <si>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</si>
  <si>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</si>
  <si>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</si>
  <si>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</si>
  <si>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</si>
  <si>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</si>
  <si>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</si>
  <si>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</si>
  <si>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</si>
  <si>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</si>
  <si>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</si>
  <si>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</si>
  <si>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</si>
  <si>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</si>
  <si>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</si>
  <si>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</si>
  <si>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</si>
  <si>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</si>
  <si>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</si>
  <si>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</si>
  <si>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</si>
  <si>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</si>
  <si>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</si>
  <si>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</si>
  <si>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</si>
  <si>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</si>
  <si>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</si>
  <si>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</si>
  <si>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</si>
  <si>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</si>
  <si>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</si>
  <si>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</si>
  <si>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</si>
  <si>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</si>
  <si>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</si>
  <si>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</si>
  <si>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</si>
  <si>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</si>
  <si>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</si>
  <si>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</si>
  <si>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</si>
  <si>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</si>
  <si>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</si>
  <si>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</si>
  <si>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</si>
  <si>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</si>
  <si>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</si>
  <si>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</si>
  <si>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</si>
  <si>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</si>
  <si>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</si>
  <si>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</si>
  <si>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</si>
  <si>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</si>
  <si>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</si>
  <si>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</si>
  <si>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</si>
  <si>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</si>
  <si>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</si>
  <si>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</si>
  <si>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</si>
  <si>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</si>
  <si>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</si>
  <si>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</si>
  <si>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</si>
  <si>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</si>
  <si>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</si>
  <si>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</si>
  <si>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</si>
  <si>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</si>
  <si>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</si>
  <si>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</si>
  <si>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</si>
  <si>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</si>
  <si>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</si>
  <si>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</si>
  <si>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</si>
  <si>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</si>
  <si>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</si>
  <si>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</si>
  <si>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</si>
  <si>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</si>
  <si>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</si>
  <si>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</si>
  <si>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</si>
  <si>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</si>
  <si>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</si>
  <si>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</si>
  <si>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</si>
  <si>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</si>
  <si>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</si>
  <si>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</si>
  <si>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</si>
  <si>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</si>
  <si>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</si>
  <si>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</si>
  <si>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</si>
  <si>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</si>
  <si>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</si>
  <si>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</si>
  <si>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</si>
  <si>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</si>
  <si>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</si>
  <si>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</si>
  <si>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</si>
  <si>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</si>
  <si>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</si>
  <si>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</si>
  <si>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</si>
  <si>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</si>
  <si>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</si>
  <si>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</si>
  <si>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</si>
  <si>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</si>
  <si>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</si>
  <si>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</si>
  <si>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</si>
  <si>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</si>
  <si>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</si>
  <si>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</si>
  <si>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</si>
  <si>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</si>
  <si>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</si>
  <si>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</si>
  <si>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</si>
  <si>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</si>
  <si>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</si>
  <si>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</si>
  <si>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</si>
  <si>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</si>
  <si>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</si>
  <si>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</si>
  <si>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</si>
  <si>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</si>
  <si>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</si>
  <si>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</si>
  <si>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</si>
  <si>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</si>
  <si>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</si>
  <si>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</si>
  <si>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</si>
  <si>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</si>
  <si>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</si>
  <si>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</si>
  <si>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</si>
  <si>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</si>
  <si>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</si>
  <si>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</si>
  <si>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</si>
  <si>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</si>
  <si>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</si>
  <si>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</si>
  <si>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</si>
  <si>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</si>
  <si>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</si>
  <si>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</si>
  <si>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</si>
  <si>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</si>
  <si>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</si>
  <si>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</si>
  <si>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</si>
  <si>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</si>
  <si>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</si>
  <si>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</si>
  <si>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</si>
  <si>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</si>
  <si>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</si>
  <si>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</si>
  <si>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</si>
  <si>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</si>
  <si>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</si>
  <si>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</si>
  <si>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</si>
  <si>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</si>
  <si>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</si>
  <si>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</si>
  <si>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</si>
  <si>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</si>
  <si>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</si>
  <si>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</si>
  <si>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</si>
  <si>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</si>
  <si>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</si>
  <si>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</si>
  <si>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</si>
  <si>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</si>
  <si>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</si>
  <si>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</si>
  <si>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</si>
  <si>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</si>
  <si>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</si>
  <si>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</si>
  <si>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</si>
  <si>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</si>
  <si>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</si>
  <si>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</si>
  <si>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</si>
  <si>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</si>
  <si>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</si>
  <si>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</si>
  <si>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</si>
  <si>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</si>
  <si>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</si>
  <si>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</si>
  <si>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</si>
  <si>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</si>
  <si>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</si>
  <si>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</si>
  <si>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</si>
  <si>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</si>
  <si>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</si>
  <si>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</si>
  <si>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</si>
  <si>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</si>
  <si>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</si>
  <si>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</si>
  <si>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</si>
  <si>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</si>
  <si>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</si>
  <si>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</si>
  <si>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</si>
  <si>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</si>
  <si>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</si>
  <si>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</si>
  <si>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</si>
  <si>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</si>
  <si>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</si>
  <si>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</si>
  <si>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</si>
  <si>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</si>
  <si>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</si>
  <si>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</si>
  <si>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</si>
  <si>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</si>
  <si>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</si>
  <si>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</si>
  <si>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</si>
  <si>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</si>
  <si>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</si>
  <si>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</si>
  <si>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</si>
  <si>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</si>
  <si>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</si>
  <si>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</si>
  <si>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</si>
  <si>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</si>
  <si>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</si>
  <si>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</si>
  <si>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</si>
  <si>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</si>
  <si>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</si>
  <si>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</si>
  <si>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</si>
  <si>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</si>
  <si>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</si>
  <si>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</si>
  <si>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</si>
  <si>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</si>
  <si>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</si>
  <si>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</si>
  <si>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</si>
  <si>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</si>
  <si>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</si>
  <si>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</si>
  <si>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</si>
  <si>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</si>
  <si>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</si>
  <si>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</si>
  <si>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</si>
  <si>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</si>
  <si>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</si>
  <si>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</si>
  <si>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</si>
  <si>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</si>
  <si>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</si>
  <si>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</si>
  <si>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</si>
  <si>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</si>
  <si>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</si>
  <si>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</si>
  <si>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</si>
  <si>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</si>
  <si>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</si>
  <si>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</si>
  <si>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</si>
  <si>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</si>
  <si>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</si>
  <si>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</si>
  <si>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</si>
  <si>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</si>
  <si>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</si>
  <si>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</si>
  <si>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</si>
  <si>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</si>
  <si>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</si>
  <si>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</si>
  <si>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</si>
  <si>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</si>
  <si>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</si>
  <si>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</si>
  <si>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</si>
  <si>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</si>
  <si>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</si>
  <si>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</si>
  <si>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</si>
  <si>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</si>
  <si>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</si>
  <si>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</si>
  <si>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</si>
  <si>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</si>
  <si>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</si>
  <si>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</si>
  <si>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</si>
  <si>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</si>
  <si>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</si>
  <si>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</si>
  <si>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</si>
  <si>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</si>
  <si>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</si>
  <si>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</si>
  <si>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</si>
  <si>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</si>
  <si>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</si>
  <si>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</si>
  <si>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</si>
  <si>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</si>
  <si>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</si>
  <si>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</si>
  <si>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</si>
  <si>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</si>
  <si>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</si>
  <si>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</si>
  <si>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</si>
  <si>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</si>
  <si>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</si>
  <si>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</si>
  <si>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</si>
  <si>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</si>
  <si>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</si>
  <si>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</si>
  <si>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</si>
  <si>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</si>
  <si>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</si>
  <si>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</si>
  <si>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</si>
  <si>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</si>
  <si>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</si>
  <si>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</si>
  <si>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</si>
  <si>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</si>
  <si>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</si>
  <si>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</si>
  <si>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</si>
  <si>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</si>
  <si>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</si>
  <si>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</si>
  <si>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</si>
  <si>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</si>
  <si>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</si>
  <si>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</si>
  <si>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</si>
  <si>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</si>
  <si>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</si>
  <si>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</si>
  <si>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</si>
  <si>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</si>
  <si>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</si>
  <si>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</si>
  <si>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</si>
  <si>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</si>
  <si>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</si>
  <si>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</si>
  <si>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</si>
  <si>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</si>
  <si>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</si>
  <si>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</si>
  <si>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</si>
  <si>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</si>
  <si>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</si>
  <si>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</si>
  <si>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</si>
  <si>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</si>
  <si>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</si>
  <si>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</si>
  <si>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</si>
  <si>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</si>
  <si>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</si>
  <si>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</si>
  <si>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</si>
  <si>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</si>
  <si>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</si>
  <si>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</si>
  <si>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</si>
  <si>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</si>
  <si>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</si>
  <si>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</si>
  <si>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</si>
  <si>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</si>
  <si>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</si>
  <si>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</si>
  <si>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</si>
  <si>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</si>
  <si>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</si>
  <si>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</si>
  <si>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</si>
  <si>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</si>
  <si>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</si>
  <si>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</si>
  <si>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</si>
  <si>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</si>
  <si>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</si>
  <si>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</si>
  <si>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</si>
  <si>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</si>
  <si>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</si>
  <si>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</si>
  <si>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</si>
  <si>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</si>
  <si>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</si>
  <si>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</si>
  <si>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</si>
  <si>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</si>
  <si>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</si>
  <si>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</si>
  <si>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</si>
  <si>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</si>
  <si>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</si>
  <si>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</si>
  <si>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</si>
  <si>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</si>
  <si>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</si>
  <si>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</si>
  <si>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</si>
  <si>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</si>
  <si>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</si>
  <si>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</si>
  <si>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</si>
  <si>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</si>
  <si>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</si>
  <si>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</si>
  <si>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</si>
  <si>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</si>
  <si>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</si>
  <si>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</si>
  <si>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</si>
  <si>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</si>
  <si>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</si>
  <si>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</si>
  <si>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</si>
  <si>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</si>
  <si>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</si>
  <si>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</si>
  <si>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</si>
  <si>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</si>
  <si>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</si>
  <si>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</si>
  <si>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</si>
  <si>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</si>
  <si>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</si>
  <si>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</si>
  <si>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</si>
  <si>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</si>
  <si>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</si>
  <si>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</si>
  <si>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</si>
  <si>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</si>
  <si>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</si>
  <si>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</si>
  <si>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</si>
  <si>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</si>
  <si>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</si>
  <si>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</si>
  <si>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</si>
  <si>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</si>
  <si>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</si>
  <si>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</si>
  <si>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</si>
  <si>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</si>
  <si>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</si>
  <si>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</si>
  <si>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</si>
  <si>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</si>
  <si>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</si>
  <si>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</si>
  <si>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</si>
  <si>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</si>
  <si>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</si>
  <si>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</si>
  <si>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</si>
  <si>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</si>
  <si>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</si>
  <si>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</si>
  <si>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</si>
  <si>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</si>
  <si>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</si>
  <si>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</si>
  <si>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</si>
  <si>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</si>
  <si>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</si>
  <si>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</si>
  <si>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</si>
  <si>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</si>
  <si>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</si>
  <si>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</si>
  <si>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</si>
  <si>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</si>
  <si>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</si>
  <si>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</si>
  <si>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</si>
  <si>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</si>
  <si>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</si>
  <si>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</si>
  <si>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</si>
  <si>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</si>
  <si>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</si>
  <si>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</si>
  <si>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</si>
  <si>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</si>
  <si>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</si>
  <si>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</si>
  <si>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</si>
  <si>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</si>
  <si>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</si>
  <si>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</si>
  <si>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</si>
  <si>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</si>
  <si>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</si>
  <si>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</si>
  <si>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</si>
  <si>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</si>
  <si>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</si>
  <si>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</si>
  <si>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</si>
  <si>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</si>
  <si>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</si>
  <si>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</si>
  <si>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</si>
  <si>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</si>
  <si>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</si>
  <si>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</si>
  <si>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</si>
  <si>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</si>
  <si>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</si>
  <si>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</si>
  <si>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</si>
  <si>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</si>
  <si>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</si>
  <si>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</si>
  <si>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</si>
  <si>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</si>
  <si>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</si>
  <si>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</si>
  <si>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</si>
  <si>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</si>
  <si>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</si>
  <si>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</si>
  <si>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</si>
  <si>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</si>
  <si>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</si>
  <si>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</si>
  <si>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</si>
  <si>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</si>
  <si>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</si>
  <si>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</si>
  <si>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</si>
  <si>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</si>
  <si>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</si>
  <si>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</si>
  <si>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</si>
  <si>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</si>
  <si>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</si>
  <si>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</si>
  <si>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</si>
  <si>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</si>
  <si>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</si>
  <si>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</si>
  <si>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</si>
  <si>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</si>
  <si>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</si>
  <si>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</si>
  <si>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</si>
  <si>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</si>
  <si>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</si>
  <si>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</si>
  <si>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</si>
  <si>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</si>
  <si>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</si>
  <si>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</si>
  <si>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</si>
  <si>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</si>
  <si>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</si>
  <si>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</si>
  <si>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</si>
  <si>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</si>
  <si>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</si>
  <si>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</si>
  <si>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</si>
  <si>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</si>
  <si>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</si>
  <si>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</si>
  <si>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</si>
  <si>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</si>
  <si>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</si>
  <si>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</si>
  <si>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</si>
  <si>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</si>
  <si>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</si>
  <si>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</si>
  <si>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</si>
  <si>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</si>
  <si>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</si>
  <si>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</si>
  <si>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</si>
  <si>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</si>
  <si>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</si>
  <si>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</si>
  <si>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</si>
  <si>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</si>
  <si>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</si>
  <si>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</si>
  <si>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</si>
  <si>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</si>
  <si>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</si>
  <si>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</si>
  <si>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</si>
  <si>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</si>
  <si>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</si>
  <si>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</si>
  <si>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</si>
  <si>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</si>
  <si>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</si>
  <si>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</si>
  <si>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</si>
  <si>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</si>
  <si>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</si>
  <si>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</si>
  <si>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</si>
  <si>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</si>
  <si>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</si>
  <si>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</si>
  <si>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</si>
  <si>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</si>
  <si>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</si>
  <si>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</si>
  <si>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</si>
  <si>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</si>
  <si>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</si>
  <si>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</si>
  <si>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</si>
  <si>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</si>
  <si>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</si>
  <si>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</si>
  <si>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</si>
  <si>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</si>
  <si>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</si>
  <si>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</si>
  <si>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</si>
  <si>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</si>
  <si>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</si>
  <si>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</si>
  <si>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</si>
  <si>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</si>
  <si>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</si>
  <si>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</si>
  <si>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</si>
  <si>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</si>
  <si>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</si>
  <si>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</si>
  <si>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</si>
  <si>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</si>
  <si>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</si>
  <si>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</si>
  <si>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</si>
  <si>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</si>
  <si>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</si>
  <si>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</si>
  <si>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</si>
  <si>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</si>
  <si>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</si>
  <si>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</si>
  <si>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</si>
  <si>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</si>
  <si>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</si>
  <si>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</si>
  <si>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</si>
  <si>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</si>
  <si>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</si>
  <si>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</si>
  <si>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</si>
  <si>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</si>
  <si>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</si>
  <si>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</si>
  <si>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</si>
  <si>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</si>
  <si>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</si>
  <si>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</si>
  <si>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</si>
  <si>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</si>
  <si>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</si>
  <si>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</si>
  <si>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</si>
  <si>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</si>
  <si>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</si>
  <si>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</si>
  <si>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</si>
  <si>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</si>
  <si>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</si>
  <si>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</si>
  <si>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</si>
  <si>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</si>
  <si>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</si>
  <si>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</si>
  <si>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</si>
  <si>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</si>
  <si>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</si>
  <si>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</si>
  <si>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</si>
  <si>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</si>
  <si>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</si>
  <si>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</si>
  <si>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</si>
  <si>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</si>
  <si>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</si>
  <si>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</si>
  <si>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</si>
  <si>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</si>
  <si>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</si>
  <si>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</si>
  <si>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</si>
  <si>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</si>
  <si>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</si>
  <si>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</si>
  <si>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</si>
  <si>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</si>
  <si>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</si>
  <si>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</si>
  <si>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</si>
  <si>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</si>
  <si>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</si>
  <si>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</si>
  <si>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</si>
  <si>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</si>
  <si>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</si>
  <si>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</si>
  <si>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</si>
  <si>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</si>
  <si>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</si>
  <si>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</si>
  <si>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</si>
  <si>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</si>
  <si>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</si>
  <si>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</si>
  <si>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</si>
  <si>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</si>
  <si>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</si>
  <si>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</si>
  <si>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</si>
  <si>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</si>
  <si>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</si>
  <si>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</si>
  <si>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</si>
  <si>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</si>
  <si>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</si>
  <si>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</si>
  <si>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</si>
  <si>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</si>
  <si>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</si>
  <si>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</si>
  <si>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</si>
  <si>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</si>
  <si>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</si>
  <si>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</si>
  <si>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</si>
  <si>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</si>
  <si>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</si>
  <si>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</si>
  <si>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</si>
  <si>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</si>
  <si>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</si>
  <si>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</si>
  <si>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</si>
  <si>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</si>
  <si>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</si>
  <si>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</si>
  <si>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</si>
  <si>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</si>
  <si>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</si>
  <si>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</si>
  <si>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</si>
  <si>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</si>
  <si>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</si>
  <si>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</si>
  <si>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</si>
  <si>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</si>
  <si>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</si>
  <si>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</si>
  <si>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</si>
  <si>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</si>
  <si>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</si>
  <si>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</si>
  <si>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</si>
  <si>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</si>
  <si>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</si>
  <si>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</si>
  <si>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</si>
  <si>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</si>
  <si>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</si>
  <si>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</si>
  <si>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</si>
  <si>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</si>
  <si>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</si>
  <si>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</si>
  <si>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</si>
  <si>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</si>
  <si>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</si>
  <si>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</si>
  <si>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</si>
  <si>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</si>
  <si>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</si>
  <si>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</si>
  <si>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</si>
  <si>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</si>
  <si>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</si>
  <si>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</si>
  <si>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</si>
  <si>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</si>
  <si>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</si>
  <si>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</si>
  <si>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</si>
  <si>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</si>
  <si>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</si>
  <si>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</si>
  <si>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</si>
  <si>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</si>
  <si>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</si>
  <si>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</si>
  <si>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</si>
  <si>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</si>
  <si>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</si>
  <si>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</si>
  <si>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</si>
  <si>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</si>
  <si>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</si>
  <si>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</si>
  <si>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</si>
  <si>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</si>
  <si>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</si>
  <si>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</si>
  <si>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</si>
  <si>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</si>
  <si>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</si>
  <si>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</si>
  <si>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</si>
  <si>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</si>
  <si>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</si>
  <si>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</si>
  <si>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</si>
  <si>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</si>
  <si>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</si>
  <si>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</si>
  <si>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</si>
  <si>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</si>
  <si>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</si>
  <si>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</si>
  <si>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</si>
  <si>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</si>
  <si>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</si>
  <si>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</si>
  <si>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</si>
  <si>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</si>
  <si>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</si>
  <si>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</si>
  <si>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</si>
  <si>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</si>
  <si>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</si>
  <si>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</si>
  <si>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</si>
  <si>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</si>
  <si>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</si>
  <si>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</si>
  <si>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</si>
  <si>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</si>
  <si>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</si>
  <si>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</si>
  <si>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</si>
  <si>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</si>
  <si>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</si>
  <si>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</si>
  <si>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</si>
  <si>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</si>
  <si>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</si>
  <si>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</si>
  <si>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</si>
  <si>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</si>
  <si>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</si>
  <si>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</si>
  <si>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</si>
  <si>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</si>
  <si>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</si>
  <si>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</si>
  <si>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</si>
  <si>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</si>
  <si>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</si>
  <si>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</si>
  <si>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</si>
  <si>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</si>
  <si>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</si>
  <si>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</si>
  <si>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</si>
  <si>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</si>
  <si>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</si>
  <si>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</si>
  <si>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</si>
  <si>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</si>
  <si>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</si>
  <si>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</si>
  <si>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</si>
  <si>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</si>
  <si>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</si>
  <si>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</si>
  <si>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</si>
  <si>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</si>
  <si>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</si>
  <si>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</si>
  <si>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</si>
  <si>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</si>
  <si>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</si>
  <si>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</si>
  <si>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</si>
  <si>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</si>
  <si>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</si>
  <si>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</si>
  <si>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</si>
  <si>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</si>
  <si>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</si>
  <si>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</si>
  <si>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</si>
  <si>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</si>
  <si>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</si>
  <si>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</si>
  <si>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</si>
  <si>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</si>
  <si>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</si>
  <si>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</si>
  <si>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</si>
  <si>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</si>
  <si>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</si>
  <si>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</si>
  <si>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</si>
  <si>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</si>
  <si>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</si>
  <si>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</si>
  <si>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</si>
  <si>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</si>
  <si>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</si>
  <si>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</si>
  <si>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</si>
  <si>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</si>
  <si>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</si>
  <si>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</si>
  <si>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</si>
  <si>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</si>
  <si>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</si>
  <si>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</si>
  <si>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</si>
  <si>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</si>
  <si>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</si>
  <si>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</si>
  <si>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</si>
  <si>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</si>
  <si>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</si>
  <si>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</si>
  <si>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</si>
  <si>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</si>
  <si>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</si>
  <si>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</si>
  <si>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</si>
  <si>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</si>
  <si>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</si>
  <si>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</si>
  <si>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</si>
  <si>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</si>
  <si>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</si>
  <si>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</si>
  <si>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</si>
  <si>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</si>
  <si>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</si>
  <si>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</si>
  <si>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</si>
  <si>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</si>
  <si>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</si>
  <si>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</si>
  <si>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</si>
  <si>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</si>
  <si>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</si>
  <si>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</si>
  <si>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</si>
  <si>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</si>
  <si>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</si>
  <si>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</si>
  <si>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</si>
  <si>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</si>
  <si>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</si>
  <si>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</si>
  <si>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</si>
  <si>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</si>
  <si>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</si>
  <si>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</si>
  <si>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</si>
  <si>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</si>
  <si>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</si>
  <si>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</si>
  <si>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</si>
  <si>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</si>
  <si>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</si>
  <si>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</si>
  <si>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</si>
  <si>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</si>
  <si>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</si>
  <si>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</si>
  <si>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</si>
  <si>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</si>
  <si>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</si>
  <si>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</si>
  <si>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</si>
  <si>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</si>
  <si>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</si>
  <si>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</si>
  <si>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</si>
  <si>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</si>
  <si>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</si>
  <si>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</si>
  <si>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</si>
  <si>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</si>
  <si>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</si>
  <si>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</si>
  <si>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</si>
  <si>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</si>
  <si>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</si>
  <si>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</si>
  <si>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</si>
  <si>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</si>
  <si>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</si>
  <si>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</si>
  <si>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</si>
  <si>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</si>
  <si>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</si>
  <si>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</si>
  <si>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</si>
  <si>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</si>
  <si>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</si>
  <si>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</si>
  <si>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</si>
  <si>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</si>
  <si>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</si>
  <si>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</si>
  <si>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</si>
  <si>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</si>
  <si>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</si>
  <si>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</si>
  <si>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</si>
  <si>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</si>
  <si>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</si>
  <si>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</si>
  <si>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</si>
  <si>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</si>
  <si>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</si>
  <si>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</si>
  <si>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</si>
  <si>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</si>
  <si>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</si>
  <si>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</si>
  <si>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</si>
  <si>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</si>
  <si>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</si>
  <si>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</si>
  <si>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</si>
  <si>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</si>
  <si>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</si>
  <si>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</si>
  <si>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</si>
  <si>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</si>
  <si>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</si>
  <si>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</si>
  <si>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</si>
  <si>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</si>
  <si>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</si>
  <si>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</si>
  <si>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</si>
  <si>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</si>
  <si>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</si>
  <si>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</si>
  <si>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</si>
  <si>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</si>
  <si>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</si>
  <si>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</si>
  <si>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</si>
  <si>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</si>
  <si>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</si>
  <si>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</si>
  <si>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</si>
  <si>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</si>
  <si>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</si>
  <si>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</si>
  <si>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</si>
  <si>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</si>
  <si>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</si>
  <si>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</si>
  <si>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</si>
  <si>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</si>
  <si>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</si>
  <si>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</si>
  <si>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</si>
  <si>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</si>
  <si>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</si>
  <si>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</si>
  <si>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</si>
  <si>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</si>
  <si>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</si>
  <si>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</si>
  <si>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</si>
  <si>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</si>
  <si>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</si>
  <si>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</si>
  <si>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</si>
  <si>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</si>
  <si>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</si>
  <si>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</si>
  <si>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</si>
  <si>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</si>
  <si>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</si>
  <si>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</si>
  <si>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</si>
  <si>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</si>
  <si>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</si>
  <si>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</si>
  <si>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</si>
  <si>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</si>
  <si>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</si>
  <si>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</si>
  <si>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</si>
  <si>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</si>
  <si>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</si>
  <si>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</si>
  <si>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</si>
  <si>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</si>
  <si>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</si>
  <si>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</si>
  <si>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</si>
  <si>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</si>
  <si>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</si>
  <si>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</si>
  <si>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</si>
  <si>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</si>
  <si>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</si>
  <si>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</si>
  <si>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</si>
  <si>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</si>
  <si>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</si>
  <si>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</si>
  <si>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</si>
  <si>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</si>
  <si>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</si>
  <si>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</si>
  <si>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</si>
  <si>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</si>
  <si>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</si>
  <si>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</si>
  <si>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</si>
  <si>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</si>
  <si>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</si>
  <si>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</si>
  <si>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</si>
  <si>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</si>
  <si>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</si>
  <si>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</si>
  <si>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</si>
  <si>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</si>
  <si>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</si>
  <si>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</si>
  <si>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</si>
  <si>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</si>
  <si>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</si>
  <si>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</si>
  <si>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</si>
  <si>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</si>
  <si>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</si>
  <si>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</si>
  <si>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</si>
  <si>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</si>
  <si>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</si>
  <si>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</si>
  <si>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</si>
  <si>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</si>
  <si>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</si>
  <si>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</si>
  <si>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</si>
  <si>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</si>
  <si>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</si>
  <si>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</si>
  <si>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</si>
  <si>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</si>
  <si>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</si>
  <si>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</si>
  <si>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</si>
  <si>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</si>
  <si>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</si>
  <si>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</si>
  <si>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</si>
  <si>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</si>
  <si>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</si>
  <si>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</si>
  <si>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</si>
  <si>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</si>
  <si>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</si>
  <si>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</si>
  <si>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</si>
  <si>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</si>
  <si>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</si>
  <si>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</si>
  <si>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</si>
  <si>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</si>
  <si>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</si>
  <si>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</si>
  <si>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</si>
  <si>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</si>
  <si>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</si>
  <si>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</si>
  <si>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</si>
  <si>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</si>
  <si>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</si>
  <si>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</si>
  <si>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</si>
  <si>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</si>
  <si>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</si>
  <si>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</si>
  <si>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</si>
  <si>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</si>
  <si>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</si>
  <si>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</si>
  <si>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</si>
  <si>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</si>
  <si>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</si>
  <si>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</si>
  <si>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</si>
  <si>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</si>
  <si>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</si>
  <si>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</si>
  <si>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</si>
  <si>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</si>
  <si>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</si>
  <si>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</si>
  <si>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</si>
  <si>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</si>
  <si>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</si>
  <si>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</si>
  <si>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</si>
  <si>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</si>
  <si>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</si>
  <si>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</si>
  <si>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</si>
  <si>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</si>
  <si>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</si>
  <si>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</si>
  <si>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</si>
  <si>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</si>
  <si>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</si>
  <si>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</si>
  <si>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</si>
  <si>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</si>
  <si>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</si>
  <si>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</si>
  <si>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</si>
  <si>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</si>
  <si>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</si>
  <si>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</si>
  <si>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</si>
  <si>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</si>
  <si>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</si>
  <si>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</si>
  <si>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</si>
  <si>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</si>
  <si>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</si>
  <si>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</si>
  <si>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</si>
  <si>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</si>
  <si>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</si>
  <si>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</si>
  <si>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</si>
  <si>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</si>
  <si>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</si>
  <si>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</si>
  <si>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</si>
  <si>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</si>
  <si>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</si>
  <si>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</si>
  <si>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</si>
  <si>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</si>
  <si>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</si>
  <si>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</si>
  <si>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</si>
  <si>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</si>
  <si>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</si>
  <si>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</si>
  <si>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</si>
  <si>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</si>
  <si>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</si>
  <si>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</si>
  <si>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</si>
  <si>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</si>
  <si>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</si>
  <si>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</si>
  <si>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</si>
  <si>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</si>
  <si>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</si>
  <si>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</si>
  <si>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</si>
  <si>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</si>
  <si>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</si>
  <si>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</si>
  <si>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</si>
  <si>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</si>
  <si>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</si>
  <si>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</si>
  <si>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</si>
  <si>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</si>
  <si>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</si>
  <si>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</si>
  <si>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</si>
  <si>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</si>
  <si>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</si>
  <si>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</si>
  <si>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</si>
  <si>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</si>
  <si>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</si>
  <si>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</si>
  <si>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</si>
  <si>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</si>
  <si>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</si>
  <si>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</si>
  <si>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</si>
  <si>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</si>
  <si>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</si>
  <si>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</si>
  <si>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</si>
  <si>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</si>
  <si>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</si>
  <si>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</si>
  <si>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</si>
  <si>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</si>
  <si>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</si>
  <si>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</si>
  <si>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</si>
  <si>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</si>
  <si>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</si>
  <si>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</si>
  <si>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</si>
  <si>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</si>
  <si>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</si>
  <si>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</si>
  <si>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</si>
  <si>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</si>
  <si>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</si>
  <si>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</si>
  <si>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</si>
  <si>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</si>
  <si>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</si>
  <si>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</si>
  <si>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</si>
  <si>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</si>
  <si>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</si>
  <si>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</si>
  <si>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</si>
  <si>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</si>
  <si>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</si>
  <si>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</si>
  <si>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</si>
  <si>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</si>
  <si>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</si>
  <si>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</si>
  <si>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</si>
  <si>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</si>
  <si>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</si>
  <si>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</si>
  <si>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</si>
  <si>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</si>
  <si>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</si>
  <si>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</si>
  <si>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</si>
  <si>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</si>
  <si>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</si>
  <si>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</si>
  <si>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</si>
  <si>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</si>
  <si>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</si>
  <si>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</si>
  <si>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</si>
  <si>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</si>
  <si>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</si>
  <si>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</si>
  <si>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</si>
  <si>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</si>
  <si>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</si>
  <si>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</si>
  <si>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</si>
  <si>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</si>
  <si>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</si>
  <si>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</si>
  <si>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</si>
  <si>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</si>
  <si>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</si>
  <si>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</si>
  <si>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</si>
  <si>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</si>
  <si>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</si>
  <si>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</si>
  <si>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</si>
  <si>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</si>
  <si>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</si>
  <si>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</si>
  <si>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</si>
  <si>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</si>
  <si>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</si>
  <si>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</si>
  <si>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</si>
  <si>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</si>
  <si>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</si>
  <si>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</si>
  <si>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</si>
  <si>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</si>
  <si>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</si>
  <si>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</si>
  <si>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</si>
  <si>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</si>
  <si>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</si>
  <si>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</si>
  <si>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</si>
  <si>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</si>
  <si>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</si>
  <si>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</si>
  <si>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</si>
  <si>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</si>
  <si>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</si>
  <si>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</si>
  <si>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</si>
  <si>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</si>
  <si>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</si>
  <si>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</si>
  <si>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</si>
  <si>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</si>
  <si>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</si>
  <si>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</si>
  <si>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</si>
  <si>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</si>
  <si>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</si>
  <si>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</si>
  <si>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</si>
  <si>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</si>
  <si>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</si>
  <si>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</si>
  <si>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</si>
  <si>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</si>
  <si>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</si>
  <si>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</si>
  <si>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</si>
  <si>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</si>
  <si>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</si>
  <si>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</si>
  <si>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</si>
  <si>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</si>
  <si>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</si>
  <si>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</si>
  <si>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</si>
  <si>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</si>
  <si>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</si>
  <si>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</si>
  <si>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</si>
  <si>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</si>
  <si>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</si>
  <si>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</si>
  <si>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</si>
  <si>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</si>
  <si>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</si>
  <si>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</si>
  <si>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</si>
  <si>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</si>
  <si>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</si>
  <si>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</si>
  <si>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</si>
  <si>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</si>
  <si>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</si>
  <si>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</si>
  <si>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</si>
  <si>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</si>
  <si>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</si>
  <si>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</si>
  <si>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</si>
  <si>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</si>
  <si>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</si>
  <si>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</si>
  <si>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</si>
  <si>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</si>
  <si>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</si>
  <si>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</si>
  <si>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</si>
  <si>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</si>
  <si>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</si>
  <si>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</si>
  <si>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</si>
  <si>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</si>
  <si>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</si>
  <si>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</si>
  <si>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</si>
  <si>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</si>
  <si>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</si>
  <si>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</si>
  <si>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</si>
  <si>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</si>
  <si>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</si>
  <si>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</si>
  <si>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</si>
  <si>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</si>
  <si>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</si>
  <si>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</si>
  <si>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</si>
  <si>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</si>
  <si>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</si>
  <si>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</si>
  <si>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</si>
  <si>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</si>
  <si>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</si>
  <si>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</si>
  <si>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</si>
  <si>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</si>
  <si>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</si>
  <si>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</si>
  <si>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</si>
  <si>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</si>
  <si>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</si>
  <si>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</si>
  <si>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</si>
  <si>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</si>
  <si>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</si>
  <si>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</si>
  <si>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</si>
  <si>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</si>
  <si>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</si>
  <si>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</si>
  <si>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</si>
  <si>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</si>
  <si>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</si>
  <si>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</si>
  <si>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</si>
  <si>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</si>
  <si>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</si>
  <si>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</si>
  <si>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</si>
  <si>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</si>
  <si>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</si>
  <si>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</si>
  <si>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</si>
  <si>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</si>
  <si>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</si>
  <si>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</si>
  <si>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</si>
  <si>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</si>
  <si>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</si>
  <si>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</si>
  <si>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</si>
  <si>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</si>
  <si>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</si>
  <si>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</si>
  <si>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</si>
  <si>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</si>
  <si>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</si>
  <si>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</si>
  <si>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</si>
  <si>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</si>
  <si>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</si>
  <si>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</si>
  <si>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</si>
  <si>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</si>
  <si>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</si>
  <si>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</si>
  <si>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</si>
  <si>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</si>
  <si>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</si>
  <si>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</si>
  <si>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</si>
  <si>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</si>
  <si>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</si>
  <si>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</si>
  <si>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</si>
  <si>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</si>
  <si>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</si>
  <si>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</si>
  <si>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</si>
  <si>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</si>
  <si>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</si>
  <si>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</si>
  <si>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</si>
  <si>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</si>
  <si>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</si>
  <si>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</si>
  <si>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</si>
  <si>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</si>
  <si>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</si>
  <si>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</si>
  <si>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</si>
  <si>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</si>
  <si>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</si>
  <si>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</si>
  <si>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</si>
  <si>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</si>
  <si>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</si>
  <si>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</si>
  <si>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</si>
  <si>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</si>
  <si>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</si>
  <si>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</si>
  <si>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</si>
  <si>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</si>
  <si>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</si>
  <si>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</si>
  <si>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</si>
  <si>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</si>
  <si>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</si>
  <si>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</si>
  <si>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</si>
  <si>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</si>
  <si>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</si>
  <si>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</si>
  <si>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</si>
  <si>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</si>
  <si>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</si>
  <si>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</si>
  <si>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</si>
  <si>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</si>
  <si>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</si>
  <si>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</si>
  <si>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</si>
  <si>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</si>
  <si>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</si>
  <si>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</si>
  <si>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</si>
  <si>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</si>
  <si>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</si>
  <si>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</si>
  <si>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</si>
  <si>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</si>
  <si>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</si>
  <si>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</si>
  <si>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</si>
  <si>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</si>
  <si>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</si>
  <si>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</si>
  <si>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</si>
  <si>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</si>
  <si>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</si>
  <si>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</si>
  <si>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</si>
  <si>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</si>
  <si>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</si>
  <si>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</si>
  <si>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</si>
  <si>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</si>
  <si>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</si>
  <si>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</si>
  <si>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</si>
  <si>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</si>
  <si>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</si>
  <si>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</si>
  <si>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</si>
  <si>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</si>
  <si>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</si>
  <si>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</si>
  <si>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</si>
  <si>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</si>
  <si>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</si>
  <si>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</si>
  <si>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</si>
  <si>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</si>
  <si>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</si>
  <si>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</si>
  <si>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</si>
  <si>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</si>
  <si>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</si>
  <si>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</si>
  <si>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</si>
  <si>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</si>
  <si>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</si>
  <si>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</si>
  <si>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</si>
  <si>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</si>
  <si>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</si>
  <si>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</si>
  <si>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</si>
  <si>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</si>
  <si>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</si>
  <si>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</si>
  <si>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</si>
  <si>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</si>
  <si>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</si>
  <si>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</si>
  <si>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</si>
  <si>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</si>
  <si>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</si>
  <si>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</si>
  <si>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</si>
  <si>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</si>
  <si>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</si>
  <si>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</si>
  <si>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</si>
  <si>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</si>
  <si>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</si>
  <si>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</si>
  <si>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</si>
  <si>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</si>
  <si>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</si>
  <si>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</si>
  <si>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</si>
  <si>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</si>
  <si>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</si>
  <si>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</si>
  <si>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</si>
  <si>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</si>
  <si>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</si>
  <si>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</si>
  <si>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</si>
  <si>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</si>
  <si>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</si>
  <si>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</si>
  <si>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</si>
  <si>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</si>
  <si>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</si>
  <si>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</si>
  <si>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</si>
  <si>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</si>
  <si>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</si>
  <si>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</si>
  <si>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</si>
  <si>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</si>
  <si>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</si>
  <si>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</si>
  <si>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</si>
  <si>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</si>
  <si>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</si>
  <si>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</si>
  <si>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</si>
  <si>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</si>
  <si>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</si>
  <si>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</si>
  <si>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</si>
  <si>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</si>
  <si>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</si>
  <si>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</si>
  <si>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</si>
  <si>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</si>
  <si>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</si>
  <si>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</si>
  <si>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</si>
  <si>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</si>
  <si>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</si>
  <si>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</si>
  <si>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</si>
  <si>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</si>
  <si>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</si>
  <si>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</si>
  <si>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</si>
  <si>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</si>
  <si>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</si>
  <si>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</si>
  <si>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</si>
  <si>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</si>
  <si>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</si>
  <si>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</si>
  <si>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</si>
  <si>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</si>
  <si>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</si>
  <si>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</si>
  <si>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</si>
  <si>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</si>
  <si>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</si>
  <si>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</si>
  <si>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</si>
  <si>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</si>
  <si>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</si>
  <si>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</si>
  <si>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</si>
  <si>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</si>
  <si>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</si>
  <si>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</si>
  <si>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</si>
  <si>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</si>
  <si>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</si>
  <si>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</si>
  <si>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</si>
  <si>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</si>
  <si>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</si>
  <si>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</si>
  <si>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</si>
  <si>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</si>
  <si>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</si>
  <si>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</si>
  <si>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</si>
  <si>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</si>
  <si>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</si>
  <si>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</si>
  <si>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</si>
  <si>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</si>
  <si>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</si>
  <si>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</si>
  <si>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</si>
  <si>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</si>
  <si>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</si>
  <si>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</si>
  <si>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</si>
  <si>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</si>
  <si>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</si>
  <si>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</si>
  <si>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</si>
  <si>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</si>
  <si>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</si>
  <si>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</si>
  <si>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</si>
  <si>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</si>
  <si>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</si>
  <si>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</si>
  <si>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</si>
  <si>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</si>
  <si>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</si>
  <si>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</si>
  <si>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</si>
  <si>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</si>
  <si>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</si>
  <si>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</si>
  <si>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</si>
  <si>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</si>
  <si>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</si>
  <si>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</si>
  <si>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</si>
  <si>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</si>
  <si>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</si>
  <si>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</si>
  <si>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</si>
  <si>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</si>
  <si>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</si>
  <si>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</si>
  <si>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</si>
  <si>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</si>
  <si>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</si>
  <si>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</si>
  <si>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</si>
  <si>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</si>
  <si>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</si>
  <si>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</si>
  <si>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</si>
  <si>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</si>
  <si>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</si>
  <si>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</si>
  <si>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</si>
  <si>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</si>
  <si>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</si>
  <si>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</si>
  <si>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</si>
  <si>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</si>
  <si>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</si>
  <si>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</si>
  <si>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</si>
  <si>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</si>
  <si>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</si>
  <si>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</si>
  <si>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</si>
  <si>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</si>
  <si>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</si>
  <si>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</si>
  <si>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</si>
  <si>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</si>
  <si>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</si>
  <si>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</si>
  <si>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</si>
  <si>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</si>
  <si>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</si>
  <si>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</si>
  <si>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</si>
  <si>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</si>
  <si>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</si>
  <si>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</si>
  <si>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</si>
  <si>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</si>
  <si>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</si>
  <si>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</si>
  <si>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</si>
  <si>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</si>
  <si>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</si>
  <si>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</si>
  <si>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</si>
  <si>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</si>
  <si>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</si>
  <si>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</si>
  <si>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</si>
  <si>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</si>
  <si>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</si>
  <si>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</si>
  <si>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</si>
  <si>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</si>
  <si>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</si>
  <si>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</si>
  <si>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</si>
  <si>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</si>
  <si>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</si>
  <si>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</si>
  <si>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</si>
  <si>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</si>
  <si>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</si>
  <si>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</si>
  <si>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</si>
  <si>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</si>
  <si>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</si>
  <si>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</si>
  <si>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</si>
  <si>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</si>
  <si>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</si>
  <si>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</si>
  <si>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</si>
  <si>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</si>
  <si>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</si>
  <si>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</si>
  <si>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</si>
  <si>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</si>
  <si>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</si>
  <si>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</si>
  <si>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</si>
  <si>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</si>
  <si>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</si>
  <si>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</si>
  <si>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</si>
  <si>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</si>
  <si>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</si>
  <si>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</si>
  <si>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</si>
  <si>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</si>
  <si>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</si>
  <si>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</si>
  <si>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</si>
  <si>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</si>
  <si>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</si>
  <si>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</si>
  <si>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</si>
  <si>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</si>
  <si>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</si>
  <si>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</si>
  <si>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</si>
  <si>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</si>
  <si>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</si>
  <si>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</si>
  <si>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</si>
  <si>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</si>
  <si>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</si>
  <si>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</si>
  <si>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</si>
  <si>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</si>
  <si>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</si>
  <si>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</si>
  <si>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</si>
  <si>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</si>
  <si>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</si>
  <si>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</si>
  <si>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</si>
  <si>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</si>
  <si>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</si>
  <si>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</si>
  <si>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</si>
  <si>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</si>
  <si>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</si>
  <si>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</si>
  <si>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</si>
  <si>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</si>
  <si>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</si>
  <si>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</si>
  <si>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</si>
  <si>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</si>
  <si>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</si>
  <si>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</si>
  <si>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</si>
  <si>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</si>
  <si>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</si>
  <si>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</si>
  <si>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</si>
  <si>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</si>
  <si>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</si>
  <si>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</si>
  <si>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</si>
  <si>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</si>
  <si>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</si>
  <si>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</si>
  <si>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</si>
  <si>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</si>
  <si>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</si>
  <si>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</si>
  <si>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</si>
  <si>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</si>
  <si>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</si>
  <si>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</si>
  <si>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</si>
  <si>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</si>
  <si>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</si>
  <si>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</si>
  <si>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</si>
  <si>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</si>
  <si>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</si>
  <si>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</si>
  <si>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</si>
  <si>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</si>
  <si>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</si>
  <si>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</si>
  <si>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</si>
  <si>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</si>
  <si>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</si>
  <si>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</si>
  <si>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</si>
  <si>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</si>
  <si>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</si>
  <si>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</si>
  <si>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</si>
  <si>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</si>
  <si>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</si>
  <si>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</si>
  <si>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</si>
  <si>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</si>
  <si>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</si>
  <si>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</si>
  <si>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</si>
  <si>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</si>
  <si>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</si>
  <si>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</si>
  <si>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</si>
  <si>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</si>
  <si>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</si>
  <si>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</si>
  <si>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</si>
  <si>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</si>
  <si>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</si>
  <si>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</si>
  <si>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</si>
  <si>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</si>
  <si>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</si>
  <si>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</si>
  <si>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</si>
  <si>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</si>
  <si>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</si>
  <si>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</si>
  <si>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</si>
  <si>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</si>
  <si>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</si>
  <si>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</si>
  <si>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</si>
  <si>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</si>
  <si>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</si>
  <si>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</si>
  <si>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</si>
  <si>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</si>
  <si>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</si>
  <si>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</si>
  <si>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</si>
  <si>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</si>
  <si>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</si>
  <si>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</si>
  <si>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</si>
  <si>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</si>
  <si>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</si>
  <si>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</si>
  <si>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</si>
  <si>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</si>
  <si>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</si>
  <si>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</si>
  <si>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</si>
  <si>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</si>
  <si>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</si>
  <si>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</si>
  <si>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</si>
  <si>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</si>
  <si>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</si>
  <si>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</si>
  <si>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</si>
  <si>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</si>
  <si>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</si>
  <si>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</si>
  <si>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</si>
  <si>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</si>
  <si>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</si>
  <si>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</si>
  <si>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</si>
  <si>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</si>
  <si>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</si>
  <si>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</si>
  <si>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</si>
  <si>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</si>
  <si>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</si>
  <si>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</si>
  <si>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</si>
  <si>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</si>
  <si>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</si>
  <si>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</si>
  <si>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</si>
  <si>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</si>
  <si>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</si>
  <si>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</si>
  <si>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</si>
  <si>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</si>
  <si>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</si>
  <si>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</si>
  <si>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</si>
  <si>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</si>
  <si>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</si>
  <si>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</si>
  <si>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</si>
  <si>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</si>
  <si>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</si>
  <si>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</si>
  <si>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</si>
  <si>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</si>
  <si>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</si>
  <si>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</si>
  <si>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</si>
  <si>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</si>
  <si>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</si>
  <si>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</si>
  <si>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</si>
  <si>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</si>
  <si>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</si>
  <si>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</si>
  <si>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</si>
  <si>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</si>
  <si>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</si>
  <si>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</si>
  <si>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</si>
  <si>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</si>
  <si>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</si>
  <si>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</si>
  <si>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</si>
  <si>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</si>
  <si>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</si>
  <si>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</si>
  <si>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</si>
  <si>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</si>
  <si>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</si>
  <si>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</si>
  <si>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</si>
  <si>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</si>
  <si>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</si>
  <si>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</si>
  <si>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</si>
  <si>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</si>
  <si>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</si>
  <si>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</si>
  <si>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</si>
  <si>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</si>
  <si>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</si>
  <si>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</si>
  <si>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</si>
  <si>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</si>
  <si>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</si>
  <si>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</si>
  <si>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</si>
  <si>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</si>
  <si>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</si>
  <si>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</si>
  <si>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</si>
  <si>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</si>
  <si>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</si>
  <si>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</si>
  <si>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</si>
  <si>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</si>
  <si>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</si>
  <si>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</si>
  <si>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</si>
  <si>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</si>
  <si>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</si>
  <si>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</si>
  <si>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</si>
  <si>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</si>
  <si>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</si>
  <si>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</si>
  <si>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</si>
  <si>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</si>
  <si>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</si>
  <si>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</si>
  <si>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</si>
  <si>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</si>
  <si>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</si>
  <si>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</si>
  <si>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</si>
  <si>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</si>
  <si>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</si>
  <si>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</si>
  <si>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</si>
  <si>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</si>
  <si>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</si>
  <si>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</si>
  <si>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</si>
  <si>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</si>
  <si>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</si>
  <si>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</si>
  <si>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</si>
  <si>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</si>
  <si>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</si>
  <si>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</si>
  <si>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</si>
  <si>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</si>
  <si>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</si>
  <si>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</si>
  <si>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</si>
  <si>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</si>
  <si>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</si>
  <si>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</si>
  <si>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</si>
  <si>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</si>
  <si>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</si>
  <si>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</si>
  <si>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</si>
  <si>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</si>
  <si>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</si>
  <si>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</si>
  <si>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</si>
  <si>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</si>
  <si>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</si>
  <si>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</si>
  <si>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</si>
  <si>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</si>
  <si>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</si>
  <si>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</si>
  <si>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</si>
  <si>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</si>
  <si>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</si>
  <si>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</si>
  <si>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</si>
  <si>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</si>
  <si>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</si>
  <si>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</si>
  <si>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</si>
  <si>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</si>
  <si>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</si>
  <si>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</si>
  <si>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</si>
  <si>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</si>
  <si>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</si>
  <si>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</si>
  <si>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</si>
  <si>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</si>
  <si>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</si>
  <si>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</si>
  <si>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</si>
  <si>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</si>
  <si>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</si>
  <si>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</si>
  <si>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</si>
  <si>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</si>
  <si>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</si>
  <si>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</si>
  <si>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</si>
  <si>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</si>
  <si>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</si>
  <si>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</si>
  <si>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</si>
  <si>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</si>
  <si>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</si>
  <si>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</si>
  <si>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</si>
  <si>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</si>
  <si>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</si>
  <si>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</si>
  <si>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</si>
  <si>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</si>
  <si>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</si>
  <si>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</si>
  <si>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</si>
  <si>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</si>
  <si>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</si>
  <si>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</si>
  <si>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</si>
  <si>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</si>
  <si>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</si>
  <si>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</si>
  <si>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</si>
  <si>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</si>
  <si>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</si>
  <si>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</si>
  <si>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</si>
  <si>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</si>
  <si>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</si>
  <si>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</si>
  <si>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</si>
  <si>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</si>
  <si>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</si>
  <si>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</si>
  <si>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</si>
  <si>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</si>
  <si>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</si>
  <si>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</si>
  <si>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</si>
  <si>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</si>
  <si>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</si>
  <si>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</si>
  <si>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</si>
  <si>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</si>
  <si>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</si>
  <si>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</si>
  <si>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</si>
  <si>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</si>
  <si>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</si>
  <si>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</si>
  <si>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</si>
  <si>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</si>
  <si>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</si>
  <si>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</si>
  <si>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</si>
  <si>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</si>
  <si>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</si>
  <si>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</si>
  <si>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</si>
  <si>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</si>
  <si>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</si>
  <si>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</si>
  <si>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</si>
  <si>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</si>
  <si>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</si>
  <si>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</si>
  <si>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</si>
  <si>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</si>
  <si>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</si>
  <si>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</si>
  <si>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</si>
  <si>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</si>
  <si>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</si>
  <si>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</si>
  <si>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</si>
  <si>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</si>
  <si>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</si>
  <si>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</si>
  <si>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</si>
  <si>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</si>
  <si>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</si>
  <si>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</si>
  <si>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</si>
  <si>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</si>
  <si>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</si>
  <si>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</si>
  <si>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</si>
  <si>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</si>
  <si>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</si>
  <si>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</si>
  <si>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</si>
  <si>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</si>
  <si>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</si>
  <si>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</si>
  <si>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</si>
  <si>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</si>
  <si>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</si>
  <si>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</si>
  <si>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</si>
  <si>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</si>
  <si>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</si>
  <si>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</si>
  <si>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</si>
  <si>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</si>
  <si>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</si>
  <si>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</si>
  <si>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</si>
  <si>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</si>
  <si>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</si>
  <si>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</si>
  <si>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</si>
  <si>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</si>
  <si>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</si>
  <si>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</si>
  <si>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</si>
  <si>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</si>
  <si>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</si>
  <si>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</si>
  <si>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</si>
  <si>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</si>
  <si>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</si>
  <si>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</si>
  <si>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</si>
  <si>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</si>
  <si>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</si>
  <si>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</si>
  <si>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</si>
  <si>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</si>
  <si>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</si>
  <si>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</si>
  <si>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</si>
  <si>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</si>
  <si>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</si>
  <si>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</si>
  <si>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</si>
  <si>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</si>
  <si>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</si>
  <si>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</si>
  <si>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</si>
  <si>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</si>
  <si>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</si>
  <si>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</si>
  <si>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</si>
  <si>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</si>
  <si>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</si>
  <si>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</si>
  <si>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</si>
  <si>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</si>
  <si>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</si>
  <si>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</si>
  <si>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</si>
  <si>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</si>
  <si>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</si>
  <si>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</si>
  <si>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</si>
  <si>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</si>
  <si>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</si>
  <si>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</si>
  <si>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</si>
  <si>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</si>
  <si>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</si>
  <si>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</si>
  <si>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</si>
  <si>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</si>
  <si>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</si>
  <si>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</si>
  <si>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</si>
  <si>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</si>
  <si>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</si>
  <si>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</si>
  <si>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</si>
  <si>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</si>
  <si>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</si>
  <si>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</si>
  <si>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</si>
  <si>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</si>
  <si>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</si>
  <si>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</si>
  <si>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</si>
  <si>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</si>
  <si>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</si>
  <si>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</si>
  <si>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</si>
  <si>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</si>
  <si>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</si>
  <si>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</si>
  <si>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</si>
  <si>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</si>
  <si>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</si>
  <si>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</si>
  <si>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</si>
  <si>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</si>
  <si>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</si>
  <si>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</si>
  <si>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</si>
  <si>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</si>
  <si>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</si>
  <si>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</si>
  <si>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</si>
  <si>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</si>
  <si>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</si>
  <si>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</si>
  <si>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</si>
  <si>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</si>
  <si>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</si>
  <si>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</si>
  <si>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</si>
  <si>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</si>
  <si>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</si>
  <si>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</si>
  <si>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</si>
  <si>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</si>
  <si>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</si>
  <si>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</si>
  <si>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</si>
  <si>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</si>
  <si>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</si>
  <si>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</si>
  <si>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</si>
  <si>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</si>
  <si>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</si>
  <si>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</si>
  <si>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</si>
  <si>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</si>
  <si>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</si>
  <si>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</si>
  <si>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</si>
  <si>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</si>
  <si>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</si>
  <si>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</si>
  <si>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</si>
  <si>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</si>
  <si>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</si>
  <si>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</si>
  <si>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</si>
  <si>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</si>
  <si>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</si>
  <si>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</si>
  <si>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</si>
  <si>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</si>
  <si>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</si>
  <si>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</si>
  <si>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</si>
  <si>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</si>
  <si>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</si>
  <si>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</si>
  <si>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</si>
  <si>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</si>
  <si>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</si>
  <si>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</si>
  <si>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</si>
  <si>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</si>
  <si>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</si>
  <si>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</si>
  <si>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</si>
  <si>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</si>
  <si>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</si>
  <si>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</si>
  <si>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</si>
  <si>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</si>
  <si>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</si>
  <si>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</si>
  <si>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</si>
  <si>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</si>
  <si>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</si>
  <si>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</si>
  <si>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</si>
  <si>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</si>
  <si>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</si>
  <si>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</si>
  <si>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</si>
  <si>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</si>
  <si>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</si>
  <si>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</si>
  <si>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</si>
  <si>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</si>
  <si>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</si>
  <si>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</si>
  <si>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</si>
  <si>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</si>
  <si>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</si>
  <si>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</si>
  <si>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</si>
  <si>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</si>
  <si>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</si>
  <si>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</si>
  <si>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</si>
  <si>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</si>
  <si>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</si>
  <si>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</si>
  <si>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</si>
  <si>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</si>
  <si>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</si>
  <si>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</si>
  <si>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</si>
  <si>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</si>
  <si>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</si>
  <si>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</si>
  <si>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</si>
  <si>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</si>
  <si>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</si>
  <si>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</si>
  <si>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</si>
  <si>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</si>
  <si>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</si>
  <si>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</si>
  <si>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</si>
  <si>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</si>
  <si>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</si>
  <si>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</si>
  <si>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</si>
  <si>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</si>
  <si>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</si>
  <si>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</si>
  <si>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</si>
  <si>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</si>
  <si>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</si>
  <si>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</si>
  <si>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</si>
  <si>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</si>
  <si>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</si>
  <si>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</si>
  <si>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</si>
  <si>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</si>
  <si>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</si>
  <si>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</si>
  <si>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</si>
  <si>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</si>
  <si>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</si>
  <si>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</si>
  <si>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</si>
  <si>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</si>
  <si>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</si>
  <si>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</si>
  <si>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</si>
  <si>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</si>
  <si>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</si>
  <si>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</si>
  <si>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</si>
  <si>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</si>
  <si>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</si>
  <si>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</si>
  <si>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</si>
  <si>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</si>
  <si>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</si>
  <si>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</si>
  <si>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</si>
  <si>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</si>
  <si>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</si>
  <si>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</si>
  <si>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</si>
  <si>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</si>
  <si>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</si>
  <si>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</si>
  <si>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</si>
  <si>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</si>
  <si>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</si>
  <si>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</si>
  <si>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</si>
  <si>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</si>
  <si>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</si>
  <si>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</si>
  <si>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</si>
  <si>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</si>
  <si>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</si>
  <si>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</si>
  <si>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</si>
  <si>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</si>
  <si>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</si>
  <si>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</si>
  <si>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</si>
  <si>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</si>
  <si>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</si>
  <si>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</si>
  <si>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</si>
  <si>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</si>
  <si>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</si>
  <si>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</si>
  <si>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</si>
  <si>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</si>
  <si>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</si>
  <si>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</si>
  <si>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</si>
  <si>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</si>
  <si>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</si>
  <si>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</si>
  <si>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</si>
  <si>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</si>
  <si>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</si>
  <si>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</si>
  <si>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</si>
  <si>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</si>
  <si>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</si>
  <si>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</si>
  <si>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</si>
  <si>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</si>
  <si>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</si>
  <si>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</si>
  <si>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</si>
  <si>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</si>
  <si>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</si>
  <si>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</si>
  <si>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</si>
  <si>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</si>
  <si>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</si>
  <si>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</si>
  <si>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</si>
  <si>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</si>
  <si>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</si>
  <si>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</si>
  <si>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</si>
  <si>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</si>
  <si>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</si>
  <si>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</si>
  <si>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</si>
  <si>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</si>
  <si>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</si>
  <si>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</si>
  <si>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</si>
  <si>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</si>
  <si>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</si>
  <si>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</si>
  <si>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</si>
  <si>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</si>
  <si>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</si>
  <si>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</si>
  <si>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</si>
  <si>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</si>
  <si>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</si>
  <si>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</si>
  <si>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</si>
  <si>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</si>
  <si>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</si>
  <si>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</si>
  <si>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</si>
  <si>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</si>
  <si>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</si>
  <si>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</si>
  <si>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</si>
  <si>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</si>
  <si>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</si>
  <si>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</si>
  <si>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</si>
  <si>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</si>
  <si>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</si>
  <si>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</si>
  <si>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</si>
  <si>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</si>
  <si>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</si>
  <si>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</si>
  <si>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</si>
  <si>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</si>
  <si>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</si>
  <si>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</si>
  <si>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</si>
  <si>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</si>
  <si>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</si>
  <si>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</si>
  <si>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</si>
  <si>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</si>
  <si>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</si>
  <si>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</si>
  <si>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</si>
  <si>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</si>
  <si>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</si>
  <si>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</si>
  <si>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</si>
  <si>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</si>
  <si>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</si>
  <si>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</si>
  <si>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</si>
  <si>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</si>
  <si>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</si>
  <si>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</si>
  <si>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</si>
  <si>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</si>
  <si>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</si>
  <si>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</si>
  <si>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</si>
  <si>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</si>
  <si>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</si>
  <si>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</si>
  <si>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</si>
  <si>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</si>
  <si>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</si>
  <si>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</si>
  <si>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</si>
  <si>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</si>
  <si>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</si>
  <si>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</si>
  <si>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</si>
  <si>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</si>
  <si>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</si>
  <si>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</si>
  <si>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</si>
  <si>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</si>
  <si>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</si>
  <si>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</si>
  <si>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</si>
  <si>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</si>
  <si>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</si>
  <si>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</si>
  <si>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</si>
  <si>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</si>
  <si>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</si>
  <si>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</si>
  <si>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</si>
  <si>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</si>
  <si>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</si>
  <si>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</si>
  <si>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</si>
  <si>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</si>
  <si>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</si>
  <si>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</si>
  <si>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</si>
  <si>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</si>
  <si>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</si>
  <si>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</si>
  <si>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</si>
  <si>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</si>
  <si>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</si>
  <si>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</si>
  <si>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</si>
  <si>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</si>
  <si>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</si>
  <si>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</si>
  <si>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</si>
  <si>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</si>
  <si>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</si>
  <si>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</si>
  <si>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</si>
  <si>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</si>
  <si>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</si>
  <si>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</si>
  <si>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</si>
  <si>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</si>
  <si>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</si>
  <si>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</si>
  <si>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</si>
  <si>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</si>
  <si>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</si>
  <si>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</si>
  <si>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</si>
  <si>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</si>
  <si>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</si>
  <si>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</si>
  <si>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</si>
  <si>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</si>
  <si>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</si>
  <si>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</si>
  <si>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</si>
  <si>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</si>
  <si>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</si>
  <si>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</si>
  <si>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</si>
  <si>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</si>
  <si>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</si>
  <si>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</si>
  <si>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</si>
  <si>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</si>
  <si>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</si>
  <si>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</si>
  <si>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</si>
  <si>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</si>
  <si>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</si>
  <si>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</si>
  <si>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</si>
  <si>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</si>
  <si>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</si>
  <si>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</si>
  <si>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</si>
  <si>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</si>
  <si>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</si>
  <si>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</si>
  <si>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</si>
  <si>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</si>
  <si>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</si>
  <si>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</si>
  <si>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</si>
  <si>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</si>
  <si>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</si>
  <si>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</si>
  <si>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</si>
  <si>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</si>
  <si>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</si>
  <si>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</si>
  <si>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</si>
  <si>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</si>
  <si>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</si>
  <si>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</si>
  <si>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</si>
  <si>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</si>
  <si>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</si>
  <si>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</si>
  <si>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</si>
  <si>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</si>
  <si>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</si>
  <si>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</si>
  <si>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</si>
  <si>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</si>
  <si>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</si>
  <si>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</si>
  <si>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</si>
  <si>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</si>
  <si>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</si>
  <si>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</si>
  <si>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</si>
  <si>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</si>
  <si>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</si>
  <si>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</si>
  <si>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</si>
  <si>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</si>
  <si>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</si>
  <si>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</si>
  <si>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</si>
  <si>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</si>
  <si>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</si>
  <si>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</si>
  <si>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</si>
  <si>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</si>
  <si>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</si>
  <si>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</si>
  <si>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</si>
  <si>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</si>
  <si>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</si>
  <si>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</si>
  <si>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</si>
  <si>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</si>
  <si>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</si>
  <si>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</si>
  <si>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</si>
  <si>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</si>
  <si>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</si>
  <si>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</si>
  <si>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</si>
  <si>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</si>
  <si>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</si>
  <si>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</si>
  <si>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</si>
  <si>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</si>
  <si>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</si>
  <si>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</si>
  <si>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</si>
  <si>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</si>
  <si>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</si>
  <si>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</si>
  <si>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</si>
  <si>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</si>
  <si>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</si>
  <si>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</si>
  <si>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</si>
  <si>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</si>
  <si>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</si>
  <si>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</si>
  <si>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</si>
  <si>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</si>
  <si>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</si>
  <si>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</si>
  <si>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</si>
  <si>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</si>
  <si>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</si>
  <si>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</si>
  <si>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</si>
  <si>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</si>
  <si>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</si>
  <si>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</si>
  <si>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</si>
  <si>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</si>
  <si>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</si>
  <si>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</si>
  <si>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</si>
  <si>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</si>
  <si>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</si>
  <si>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</si>
  <si>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</si>
  <si>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</si>
  <si>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</si>
  <si>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</si>
  <si>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</si>
  <si>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</si>
  <si>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</si>
  <si>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</si>
  <si>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</si>
  <si>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</si>
  <si>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</si>
  <si>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</si>
  <si>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</si>
  <si>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</si>
  <si>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</si>
  <si>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</si>
  <si>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</si>
  <si>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</si>
  <si>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</si>
  <si>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</si>
  <si>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</si>
  <si>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</si>
  <si>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</si>
  <si>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</si>
  <si>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</si>
  <si>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</si>
  <si>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</si>
  <si>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</si>
  <si>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</si>
  <si>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</si>
  <si>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</si>
  <si>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</si>
  <si>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</si>
  <si>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</si>
  <si>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</si>
  <si>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</si>
  <si>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</si>
  <si>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</si>
  <si>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</si>
  <si>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</si>
  <si>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</si>
  <si>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</si>
  <si>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</si>
  <si>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</si>
  <si>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</si>
  <si>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</si>
  <si>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</si>
  <si>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</si>
  <si>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</si>
  <si>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</si>
  <si>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</si>
  <si>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</si>
  <si>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</si>
  <si>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</si>
  <si>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</si>
  <si>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</si>
  <si>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</si>
  <si>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</si>
  <si>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</si>
  <si>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</si>
  <si>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</si>
  <si>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</si>
  <si>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</si>
  <si>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</si>
  <si>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</si>
  <si>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</si>
  <si>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</si>
  <si>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</si>
  <si>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</si>
  <si>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</si>
  <si>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</si>
  <si>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</si>
  <si>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</si>
  <si>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</si>
  <si>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</si>
  <si>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</si>
  <si>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</si>
  <si>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</si>
  <si>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</si>
  <si>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</si>
  <si>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</si>
  <si>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</si>
  <si>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</si>
  <si>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</si>
  <si>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</si>
  <si>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</si>
  <si>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</si>
  <si>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</si>
  <si>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</si>
  <si>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</si>
  <si>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</si>
  <si>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</si>
  <si>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</si>
  <si>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</si>
  <si>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</si>
  <si>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</si>
  <si>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</si>
  <si>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</si>
  <si>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</si>
  <si>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</si>
  <si>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</si>
  <si>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</si>
  <si>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</si>
  <si>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</si>
  <si>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</si>
  <si>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</si>
  <si>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</si>
  <si>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</si>
  <si>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</si>
  <si>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</si>
  <si>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</si>
  <si>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</si>
  <si>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</si>
  <si>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</si>
  <si>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</si>
  <si>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</si>
  <si>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</si>
  <si>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</si>
  <si>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</si>
  <si>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</si>
  <si>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</si>
  <si>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</si>
  <si>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</si>
  <si>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</si>
  <si>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</si>
  <si>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</si>
  <si>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</si>
  <si>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</si>
  <si>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</si>
  <si>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</si>
  <si>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</si>
  <si>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</si>
  <si>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</si>
  <si>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</si>
  <si>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</si>
  <si>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</si>
  <si>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</si>
  <si>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</si>
  <si>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</si>
  <si>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</si>
  <si>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</si>
  <si>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</si>
  <si>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</si>
  <si>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</si>
  <si>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</si>
  <si>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</si>
  <si>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</si>
  <si>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</si>
  <si>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</si>
  <si>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</si>
  <si>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</si>
  <si>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</si>
  <si>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</si>
  <si>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</si>
  <si>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</si>
  <si>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</si>
  <si>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</si>
  <si>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</si>
  <si>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</si>
  <si>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</si>
  <si>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</si>
  <si>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</si>
  <si>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</si>
  <si>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</si>
  <si>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</si>
  <si>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</si>
  <si>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</si>
  <si>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</si>
  <si>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</si>
  <si>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</si>
  <si>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</si>
  <si>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</si>
  <si>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</si>
  <si>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</si>
  <si>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</si>
  <si>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</si>
  <si>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</si>
  <si>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</si>
  <si>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</si>
  <si>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</si>
  <si>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</si>
  <si>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</si>
  <si>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</si>
  <si>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</si>
  <si>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</si>
  <si>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</si>
  <si>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</si>
  <si>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</si>
  <si>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</si>
  <si>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</si>
  <si>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</si>
  <si>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</si>
  <si>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</si>
  <si>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</si>
  <si>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</si>
  <si>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</si>
  <si>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</si>
  <si>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</si>
  <si>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</si>
  <si>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</si>
  <si>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</si>
  <si>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</si>
  <si>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</si>
  <si>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</si>
  <si>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</si>
  <si>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</si>
  <si>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</si>
  <si>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</si>
  <si>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</si>
  <si>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</si>
  <si>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</si>
  <si>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</si>
  <si>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</si>
  <si>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</si>
  <si>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</si>
  <si>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</si>
  <si>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</si>
  <si>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</si>
  <si>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</si>
  <si>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</si>
  <si>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</si>
  <si>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</si>
  <si>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</si>
  <si>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</si>
  <si>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</si>
  <si>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</si>
  <si>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</si>
  <si>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</si>
  <si>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</si>
  <si>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</si>
  <si>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</si>
  <si>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</si>
  <si>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</si>
  <si>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</si>
  <si>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</si>
  <si>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</si>
  <si>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</si>
  <si>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</si>
  <si>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</si>
  <si>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</si>
  <si>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</si>
  <si>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</si>
  <si>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</si>
  <si>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</si>
  <si>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</si>
  <si>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</si>
  <si>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</si>
  <si>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</si>
  <si>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</si>
  <si>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</si>
  <si>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</si>
  <si>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</si>
  <si>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</si>
  <si>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</si>
  <si>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</si>
  <si>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</si>
  <si>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</si>
  <si>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</si>
  <si>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</si>
  <si>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</si>
  <si>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</si>
  <si>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</si>
  <si>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</si>
  <si>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</si>
  <si>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</si>
  <si>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</si>
  <si>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</si>
  <si>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</si>
  <si>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</si>
  <si>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</si>
  <si>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</si>
  <si>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</si>
  <si>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</si>
  <si>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</si>
  <si>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</si>
  <si>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</si>
  <si>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</si>
  <si>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</si>
  <si>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</si>
  <si>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</si>
  <si>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</si>
  <si>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</si>
  <si>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</si>
  <si>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</si>
  <si>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</si>
  <si>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</si>
  <si>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</si>
  <si>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</si>
  <si>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</si>
  <si>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</si>
  <si>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</si>
  <si>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</si>
  <si>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</si>
  <si>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</si>
  <si>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</si>
  <si>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</si>
  <si>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</si>
  <si>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</si>
  <si>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</si>
  <si>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</si>
  <si>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</si>
  <si>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</si>
  <si>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</si>
  <si>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</si>
  <si>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</si>
  <si>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</si>
  <si>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</si>
  <si>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</si>
  <si>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</si>
  <si>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</si>
  <si>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</si>
  <si>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</si>
  <si>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</si>
  <si>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</si>
  <si>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</si>
  <si>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</si>
  <si>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</si>
  <si>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</si>
  <si>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</si>
  <si>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</si>
  <si>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</si>
  <si>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</si>
  <si>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</si>
  <si>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</si>
  <si>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</si>
  <si>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</si>
  <si>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</si>
  <si>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</si>
  <si>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</si>
  <si>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</si>
  <si>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</si>
  <si>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</si>
  <si>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</si>
  <si>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</si>
  <si>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</si>
  <si>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</si>
  <si>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</si>
  <si>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</si>
  <si>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</si>
  <si>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</si>
  <si>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</si>
  <si>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</si>
  <si>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</si>
  <si>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</si>
  <si>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</si>
  <si>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</si>
  <si>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</si>
  <si>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</si>
  <si>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</si>
  <si>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</si>
  <si>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</si>
  <si>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</si>
  <si>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</si>
  <si>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</si>
  <si>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</si>
  <si>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</si>
  <si>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</si>
  <si>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</si>
  <si>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</si>
  <si>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</si>
  <si>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</si>
  <si>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</si>
  <si>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</si>
  <si>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</si>
  <si>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</si>
  <si>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</si>
  <si>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</si>
  <si>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</si>
  <si>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</si>
  <si>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</si>
  <si>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</si>
  <si>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</si>
  <si>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</si>
  <si>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</si>
  <si>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</si>
  <si>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</si>
  <si>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</si>
  <si>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</si>
  <si>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</si>
  <si>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</si>
  <si>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</si>
  <si>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</si>
  <si>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</si>
  <si>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</si>
  <si>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</si>
  <si>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</si>
  <si>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</si>
  <si>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</si>
  <si>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</si>
  <si>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</si>
  <si>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</si>
  <si>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</si>
  <si>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</si>
  <si>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</si>
  <si>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</si>
  <si>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</si>
  <si>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</si>
  <si>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</si>
  <si>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</si>
  <si>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</si>
  <si>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</si>
  <si>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</si>
  <si>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</si>
  <si>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</si>
  <si>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</si>
  <si>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</si>
  <si>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</si>
  <si>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</si>
  <si>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</si>
  <si>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</si>
  <si>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</si>
  <si>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</si>
  <si>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</si>
  <si>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</si>
  <si>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</si>
  <si>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</si>
  <si>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</si>
  <si>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</si>
  <si>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</si>
  <si>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</si>
  <si>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</si>
  <si>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</si>
  <si>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</si>
  <si>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</si>
  <si>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</si>
  <si>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</si>
  <si>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</si>
  <si>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</si>
  <si>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</si>
  <si>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</si>
  <si>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</si>
  <si>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</si>
  <si>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</si>
  <si>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</si>
  <si>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</si>
  <si>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</si>
  <si>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</si>
  <si>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</si>
  <si>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</si>
  <si>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</si>
  <si>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</si>
  <si>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</si>
  <si>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</si>
  <si>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</si>
  <si>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</si>
  <si>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</si>
  <si>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</si>
  <si>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</si>
  <si>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</si>
  <si>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</si>
  <si>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</si>
  <si>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</si>
  <si>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</si>
  <si>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</si>
  <si>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</si>
  <si>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</si>
  <si>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</si>
  <si>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</si>
  <si>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</si>
  <si>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</si>
  <si>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</si>
  <si>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</si>
  <si>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</si>
  <si>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</si>
  <si>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</si>
  <si>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</si>
  <si>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</si>
  <si>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</si>
  <si>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</si>
  <si>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</si>
  <si>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</si>
  <si>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</si>
  <si>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</si>
  <si>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</si>
  <si>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</si>
  <si>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</si>
  <si>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</si>
  <si>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</si>
  <si>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</si>
  <si>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</si>
  <si>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</si>
  <si>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</si>
  <si>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</si>
  <si>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</si>
  <si>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</si>
  <si>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</si>
  <si>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</si>
  <si>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</si>
  <si>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</si>
  <si>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</si>
  <si>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</si>
  <si>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</si>
  <si>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</si>
  <si>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</si>
  <si>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</si>
  <si>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</si>
  <si>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</si>
  <si>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</si>
  <si>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</si>
  <si>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</si>
  <si>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</si>
  <si>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</si>
  <si>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</si>
  <si>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</si>
  <si>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</si>
  <si>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</si>
  <si>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</si>
  <si>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</si>
  <si>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</si>
  <si>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</si>
  <si>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</si>
  <si>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</si>
  <si>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</si>
  <si>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</si>
  <si>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</si>
  <si>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</si>
  <si>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</si>
  <si>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</si>
  <si>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</si>
  <si>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</si>
  <si>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</si>
  <si>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</si>
  <si>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</si>
  <si>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</si>
  <si>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</si>
  <si>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</si>
  <si>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</si>
  <si>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</si>
  <si>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</si>
  <si>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</si>
  <si>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</si>
  <si>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</si>
  <si>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</si>
  <si>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</si>
  <si>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</si>
  <si>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</si>
  <si>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</si>
  <si>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</si>
  <si>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</si>
  <si>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</si>
  <si>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</si>
  <si>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</si>
  <si>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</si>
  <si>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</si>
  <si>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</si>
  <si>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</si>
  <si>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</si>
  <si>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</si>
  <si>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</si>
  <si>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</si>
  <si>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</si>
  <si>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</si>
  <si>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</si>
  <si>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</si>
  <si>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</si>
  <si>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</si>
  <si>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</si>
  <si>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</si>
  <si>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</si>
  <si>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</si>
  <si>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</si>
  <si>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</si>
  <si>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</si>
  <si>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</si>
  <si>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</si>
  <si>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</si>
  <si>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</si>
  <si>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</si>
  <si>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</si>
  <si>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</si>
  <si>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</si>
  <si>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</si>
  <si>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</si>
  <si>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</si>
  <si>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</si>
  <si>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</si>
  <si>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</si>
  <si>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</si>
  <si>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</si>
  <si>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</si>
  <si>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</si>
  <si>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</si>
  <si>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</si>
  <si>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</si>
  <si>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</si>
  <si>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</si>
  <si>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</si>
  <si>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</si>
  <si>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</si>
  <si>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</si>
  <si>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</si>
  <si>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</si>
  <si>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</si>
  <si>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</si>
  <si>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</si>
  <si>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</si>
  <si>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</si>
  <si>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</si>
  <si>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</si>
  <si>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</si>
  <si>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</si>
  <si>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</si>
  <si>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</si>
  <si>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</si>
  <si>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</si>
  <si>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</si>
  <si>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</si>
  <si>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</si>
  <si>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</si>
  <si>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</si>
  <si>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</si>
  <si>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</si>
  <si>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</si>
  <si>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</si>
  <si>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</si>
  <si>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</si>
  <si>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</si>
  <si>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</si>
  <si>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</si>
  <si>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</si>
  <si>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</si>
  <si>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</si>
  <si>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</si>
  <si>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</si>
  <si>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</si>
  <si>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</si>
  <si>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</si>
  <si>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</si>
  <si>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</si>
  <si>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</si>
  <si>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</si>
  <si>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</si>
  <si>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</si>
  <si>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</si>
  <si>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</si>
  <si>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</si>
  <si>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</si>
  <si>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</si>
  <si>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</si>
  <si>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</si>
  <si>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</si>
  <si>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</si>
  <si>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</si>
  <si>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</si>
  <si>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</si>
  <si>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</si>
  <si>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</si>
  <si>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</si>
  <si>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</si>
  <si>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</si>
  <si>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</si>
  <si>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</si>
  <si>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</si>
  <si>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</si>
  <si>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</si>
  <si>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</si>
  <si>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</si>
  <si>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</si>
  <si>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</si>
  <si>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</si>
  <si>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</si>
  <si>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</si>
  <si>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</si>
  <si>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</si>
  <si>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</si>
  <si>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</si>
  <si>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</si>
  <si>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</si>
  <si>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</si>
  <si>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</si>
  <si>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</si>
  <si>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</si>
  <si>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</si>
  <si>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</si>
  <si>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</si>
  <si>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</si>
  <si>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</si>
  <si>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</si>
  <si>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</si>
  <si>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</si>
  <si>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</si>
  <si>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</si>
  <si>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</si>
  <si>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</si>
  <si>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</si>
  <si>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</si>
  <si>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</si>
  <si>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</si>
  <si>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</si>
  <si>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</si>
  <si>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</si>
  <si>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</si>
  <si>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</si>
  <si>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</si>
  <si>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</si>
  <si>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</si>
  <si>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</si>
  <si>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</si>
  <si>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</si>
  <si>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</si>
  <si>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</si>
  <si>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</si>
  <si>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</si>
  <si>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</si>
  <si>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</si>
  <si>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</si>
  <si>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</si>
  <si>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</si>
  <si>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</si>
  <si>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</si>
  <si>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</si>
  <si>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</si>
  <si>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</si>
  <si>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</si>
  <si>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</si>
  <si>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</si>
  <si>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</si>
  <si>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</si>
  <si>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</si>
  <si>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</si>
  <si>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</si>
  <si>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</si>
  <si>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</si>
  <si>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</si>
  <si>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</si>
  <si>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</si>
  <si>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</si>
  <si>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</si>
  <si>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</si>
  <si>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</si>
  <si>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</si>
  <si>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</si>
  <si>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</si>
  <si>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</si>
  <si>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</si>
  <si>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</si>
  <si>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</si>
  <si>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</si>
  <si>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</si>
  <si>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</si>
  <si>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</si>
  <si>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</si>
  <si>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</si>
  <si>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</si>
  <si>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</si>
  <si>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</si>
  <si>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</si>
  <si>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</si>
  <si>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</si>
  <si>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</si>
  <si>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</si>
  <si>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</si>
  <si>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</si>
  <si>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</si>
  <si>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</si>
  <si>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</si>
  <si>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</si>
  <si>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</si>
  <si>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</si>
  <si>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</si>
  <si>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</si>
  <si>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</si>
  <si>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</si>
  <si>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</si>
  <si>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</si>
  <si>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</si>
  <si>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</si>
  <si>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</si>
  <si>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</si>
  <si>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</si>
  <si>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</si>
  <si>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</si>
  <si>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</si>
  <si>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</si>
  <si>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</si>
  <si>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</si>
  <si>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</si>
  <si>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</si>
  <si>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</si>
  <si>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</si>
  <si>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</si>
  <si>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</si>
  <si>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</si>
  <si>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</si>
  <si>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</si>
  <si>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</si>
  <si>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</si>
  <si>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</si>
  <si>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</si>
  <si>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</si>
  <si>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</si>
  <si>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</si>
  <si>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</si>
  <si>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</si>
  <si>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</si>
  <si>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</si>
  <si>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</si>
  <si>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</si>
  <si>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</si>
  <si>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</si>
  <si>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</si>
  <si>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</si>
  <si>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</si>
  <si>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</si>
  <si>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</si>
  <si>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</si>
  <si>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</si>
  <si>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</si>
  <si>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</si>
  <si>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</si>
  <si>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</si>
  <si>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</si>
  <si>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</si>
  <si>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</si>
  <si>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</si>
  <si>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</si>
  <si>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</si>
  <si>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</si>
  <si>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</si>
  <si>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</si>
  <si>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</si>
  <si>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</si>
  <si>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</si>
  <si>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</si>
  <si>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</si>
  <si>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</si>
  <si>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</si>
  <si>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</si>
  <si>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</si>
  <si>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</si>
  <si>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</si>
  <si>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</si>
  <si>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</si>
  <si>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</si>
  <si>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</si>
  <si>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</si>
  <si>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</si>
  <si>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</si>
  <si>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</si>
  <si>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</si>
  <si>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</si>
  <si>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</si>
  <si>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</si>
  <si>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</si>
  <si>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</si>
  <si>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</si>
  <si>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</si>
  <si>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</si>
  <si>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</si>
  <si>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</si>
  <si>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</si>
  <si>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</si>
  <si>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</si>
  <si>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</si>
  <si>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</si>
  <si>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</si>
  <si>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</si>
  <si>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</si>
  <si>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</si>
  <si>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</si>
  <si>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</si>
  <si>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</si>
  <si>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</si>
  <si>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</si>
  <si>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</si>
  <si>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</si>
  <si>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</si>
  <si>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</si>
  <si>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</si>
  <si>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</si>
  <si>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</si>
  <si>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</si>
  <si>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</si>
  <si>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</si>
  <si>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</si>
  <si>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</si>
  <si>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</si>
  <si>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</si>
  <si>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</si>
  <si>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</si>
  <si>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</si>
  <si>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</si>
  <si>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</si>
  <si>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</si>
  <si>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</si>
  <si>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</si>
  <si>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</si>
  <si>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</si>
  <si>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</si>
  <si>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</si>
  <si>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</si>
  <si>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</si>
  <si>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</si>
  <si>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</si>
  <si>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</si>
  <si>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</si>
  <si>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</si>
  <si>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</si>
  <si>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</si>
  <si>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</si>
  <si>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</si>
  <si>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</si>
  <si>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</si>
  <si>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</si>
  <si>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</si>
  <si>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</si>
  <si>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</si>
  <si>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</si>
  <si>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</si>
  <si>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</si>
  <si>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</si>
  <si>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</si>
  <si>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</si>
  <si>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</si>
  <si>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</si>
  <si>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</si>
  <si>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</si>
  <si>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</si>
  <si>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</si>
  <si>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</si>
  <si>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</si>
  <si>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</si>
  <si>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</si>
  <si>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</si>
  <si>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</si>
  <si>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</si>
  <si>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</si>
  <si>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</si>
  <si>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</si>
  <si>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</si>
  <si>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</si>
  <si>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</si>
  <si>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</si>
  <si>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</si>
  <si>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</si>
  <si>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</si>
  <si>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</si>
  <si>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</si>
  <si>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</si>
  <si>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</si>
  <si>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</si>
  <si>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</si>
  <si>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</si>
  <si>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</si>
  <si>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</si>
  <si>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</si>
  <si>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</si>
  <si>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</si>
  <si>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</si>
  <si>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</si>
  <si>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</si>
  <si>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</si>
  <si>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</si>
  <si>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</si>
  <si>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</si>
  <si>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</si>
  <si>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</si>
  <si>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</si>
  <si>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</si>
  <si>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</si>
  <si>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</si>
  <si>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</si>
  <si>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</si>
  <si>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</si>
  <si>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</si>
  <si>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</si>
  <si>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</si>
  <si>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</si>
  <si>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</si>
  <si>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</si>
  <si>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</si>
  <si>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</si>
  <si>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</si>
  <si>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</si>
  <si>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</si>
  <si>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</si>
  <si>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</si>
  <si>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</si>
  <si>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</si>
  <si>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</si>
  <si>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</si>
  <si>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</si>
  <si>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</si>
  <si>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</si>
  <si>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</si>
  <si>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</si>
  <si>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</si>
  <si>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</si>
  <si>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</si>
  <si>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</si>
  <si>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</si>
  <si>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</si>
  <si>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</si>
  <si>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</si>
  <si>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</si>
  <si>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</si>
  <si>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</si>
  <si>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</si>
  <si>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</si>
  <si>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</si>
  <si>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</si>
  <si>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</si>
  <si>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</si>
  <si>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</si>
  <si>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</si>
  <si>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</si>
  <si>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</si>
  <si>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</si>
  <si>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</si>
  <si>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</si>
  <si>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</si>
  <si>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</si>
  <si>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</si>
  <si>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</si>
  <si>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</si>
  <si>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</si>
  <si>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</si>
  <si>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</si>
  <si>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</si>
  <si>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</si>
  <si>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</si>
  <si>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</si>
  <si>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</si>
  <si>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</si>
  <si>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</si>
  <si>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</si>
  <si>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</si>
  <si>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</si>
  <si>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</si>
  <si>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</si>
  <si>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</si>
  <si>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</si>
  <si>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</si>
  <si>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</si>
  <si>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</si>
  <si>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</si>
  <si>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</si>
  <si>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</si>
  <si>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</si>
  <si>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</si>
  <si>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</si>
  <si>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</si>
  <si>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</si>
  <si>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</si>
  <si>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</si>
  <si>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</si>
  <si>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</si>
  <si>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</si>
  <si>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</si>
  <si>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</si>
  <si>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</si>
  <si>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</si>
  <si>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</si>
  <si>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</si>
  <si>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</si>
  <si>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</si>
  <si>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</si>
  <si>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</si>
  <si>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</si>
  <si>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</si>
  <si>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</si>
  <si>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</si>
  <si>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</si>
  <si>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</si>
  <si>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</si>
  <si>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</si>
  <si>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</si>
  <si>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</si>
  <si>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</si>
  <si>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</si>
  <si>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</si>
  <si>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</si>
  <si>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</si>
  <si>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</si>
  <si>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</si>
  <si>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</si>
  <si>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</si>
  <si>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</si>
  <si>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</si>
  <si>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</si>
  <si>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</si>
  <si>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</si>
  <si>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</si>
  <si>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</si>
  <si>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</si>
  <si>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</si>
  <si>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</si>
  <si>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</si>
  <si>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</si>
  <si>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</si>
  <si>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</si>
  <si>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</si>
  <si>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</si>
  <si>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</si>
  <si>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</si>
  <si>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</si>
  <si>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</si>
  <si>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</si>
  <si>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</si>
  <si>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</si>
  <si>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</si>
  <si>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</si>
  <si>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</si>
  <si>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</si>
  <si>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</si>
  <si>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</si>
  <si>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</si>
  <si>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</si>
  <si>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</si>
  <si>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</si>
  <si>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</si>
  <si>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</si>
  <si>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</si>
  <si>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</si>
  <si>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</si>
  <si>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</si>
  <si>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</si>
  <si>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</si>
  <si>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</si>
  <si>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</si>
  <si>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</si>
  <si>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</si>
  <si>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</si>
  <si>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</si>
  <si>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</si>
  <si>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</si>
  <si>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</si>
  <si>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</si>
  <si>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</si>
  <si>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</si>
  <si>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</si>
  <si>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</si>
  <si>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</si>
  <si>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</si>
  <si>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</si>
  <si>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</si>
  <si>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</si>
  <si>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</si>
  <si>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</si>
  <si>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</si>
  <si>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</si>
  <si>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</si>
  <si>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</si>
  <si>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</si>
  <si>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</si>
  <si>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</si>
  <si>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</si>
  <si>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</si>
  <si>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</si>
  <si>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</si>
  <si>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</si>
  <si>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</si>
  <si>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</si>
  <si>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</si>
  <si>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</si>
  <si>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</si>
  <si>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</si>
  <si>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</si>
  <si>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</si>
  <si>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</si>
  <si>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</si>
  <si>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</si>
  <si>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</si>
  <si>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</si>
  <si>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</si>
  <si>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</si>
  <si>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</si>
  <si>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</si>
  <si>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</si>
  <si>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</si>
  <si>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</si>
  <si>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</si>
  <si>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</si>
  <si>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</si>
  <si>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</si>
  <si>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</si>
  <si>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</si>
  <si>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</si>
  <si>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</si>
  <si>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</si>
  <si>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</si>
  <si>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</si>
  <si>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</si>
  <si>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</si>
  <si>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</si>
  <si>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</si>
  <si>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</si>
  <si>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</si>
  <si>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</si>
  <si>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</si>
  <si>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</si>
  <si>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</si>
  <si>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</si>
  <si>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</si>
  <si>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</si>
  <si>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</si>
  <si>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</si>
  <si>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</si>
  <si>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</si>
  <si>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</si>
  <si>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</si>
  <si>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</si>
  <si>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</si>
  <si>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</si>
  <si>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</si>
  <si>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</si>
  <si>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</si>
  <si>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</si>
  <si>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</si>
  <si>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</si>
  <si>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</si>
  <si>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</si>
  <si>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</si>
  <si>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</si>
  <si>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</si>
  <si>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</si>
  <si>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</si>
  <si>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</si>
  <si>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</si>
  <si>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</si>
  <si>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</si>
  <si>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</si>
  <si>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</si>
  <si>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</si>
  <si>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</si>
  <si>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</si>
  <si>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</si>
  <si>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</si>
  <si>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</si>
  <si>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</si>
  <si>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</si>
  <si>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</si>
  <si>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</si>
  <si>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</si>
  <si>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</si>
  <si>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</si>
  <si>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</si>
  <si>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</si>
  <si>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</si>
  <si>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</si>
  <si>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</si>
  <si>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</si>
  <si>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</si>
  <si>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</si>
  <si>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</si>
  <si>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</si>
  <si>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</si>
  <si>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</si>
  <si>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</si>
  <si>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</si>
  <si>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</si>
  <si>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</si>
  <si>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</si>
  <si>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</si>
  <si>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</si>
  <si>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</si>
  <si>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</si>
  <si>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</si>
  <si>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</si>
  <si>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</si>
  <si>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</si>
  <si>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</si>
  <si>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</si>
  <si>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</si>
  <si>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</si>
  <si>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</si>
  <si>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</si>
  <si>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</si>
  <si>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</si>
  <si>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</si>
  <si>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</si>
  <si>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</si>
  <si>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</si>
  <si>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</si>
  <si>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</si>
  <si>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</si>
  <si>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</si>
  <si>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</si>
  <si>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</si>
  <si>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</si>
  <si>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</si>
  <si>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</si>
  <si>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</si>
  <si>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</si>
  <si>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</si>
  <si>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</si>
  <si>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</si>
  <si>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</si>
  <si>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</si>
  <si>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</si>
  <si>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</si>
  <si>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</si>
  <si>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</si>
  <si>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</si>
  <si>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</si>
  <si>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</si>
  <si>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</si>
  <si>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</si>
  <si>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</si>
  <si>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</si>
  <si>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</si>
  <si>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</si>
  <si>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</si>
  <si>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</si>
  <si>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</si>
  <si>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</si>
  <si>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</si>
  <si>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</si>
  <si>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</si>
  <si>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</si>
  <si>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</si>
  <si>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</si>
  <si>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</si>
  <si>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</si>
  <si>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</si>
  <si>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</si>
  <si>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</si>
  <si>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</si>
  <si>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</si>
  <si>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</si>
  <si>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</si>
  <si>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</si>
  <si>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</si>
  <si>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</si>
  <si>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</si>
  <si>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</si>
  <si>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</si>
  <si>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</si>
  <si>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</si>
  <si>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</si>
  <si>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</si>
  <si>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</si>
  <si>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</si>
  <si>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</si>
  <si>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</si>
  <si>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</si>
  <si>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</si>
  <si>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</si>
  <si>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</si>
  <si>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</si>
  <si>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</si>
  <si>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</si>
  <si>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</si>
  <si>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</si>
  <si>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</si>
  <si>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</si>
  <si>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</si>
  <si>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</si>
  <si>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</si>
  <si>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</si>
  <si>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</si>
  <si>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</si>
  <si>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</si>
  <si>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</si>
  <si>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</si>
  <si>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</si>
  <si>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</si>
  <si>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</si>
  <si>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</si>
  <si>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</si>
  <si>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</si>
  <si>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</si>
  <si>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</si>
  <si>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</si>
  <si>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</si>
  <si>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</si>
  <si>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</si>
  <si>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</si>
  <si>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</si>
  <si>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</si>
  <si>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</si>
  <si>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</si>
  <si>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</si>
  <si>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</si>
  <si>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</si>
  <si>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</si>
  <si>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</si>
  <si>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</si>
  <si>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</si>
  <si>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</si>
  <si>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</si>
  <si>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</si>
  <si>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</si>
  <si>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</si>
  <si>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</si>
  <si>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</si>
  <si>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</si>
  <si>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</si>
  <si>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</si>
  <si>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</si>
  <si>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</si>
  <si>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</si>
  <si>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</si>
  <si>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</si>
  <si>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</si>
  <si>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</si>
  <si>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</si>
  <si>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</si>
  <si>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</si>
  <si>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</si>
  <si>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</si>
  <si>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</si>
  <si>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</si>
  <si>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</si>
  <si>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</si>
  <si>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</si>
  <si>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</si>
  <si>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</si>
  <si>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</si>
  <si>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</si>
  <si>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</si>
  <si>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</si>
  <si>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</si>
  <si>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</si>
  <si>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</si>
  <si>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</si>
  <si>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</si>
  <si>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</si>
  <si>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</si>
  <si>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</si>
  <si>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</si>
  <si>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</si>
  <si>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</si>
  <si>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</si>
  <si>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</si>
  <si>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</si>
  <si>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</si>
  <si>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</si>
  <si>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</si>
  <si>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</si>
  <si>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</si>
  <si>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</si>
  <si>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</si>
  <si>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</si>
  <si>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</si>
  <si>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</si>
  <si>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</si>
  <si>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</si>
  <si>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</si>
  <si>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</si>
  <si>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</si>
  <si>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</si>
  <si>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</si>
  <si>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</si>
  <si>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</si>
  <si>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</si>
  <si>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</si>
  <si>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</si>
  <si>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</si>
  <si>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</si>
  <si>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</si>
  <si>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</si>
  <si>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</si>
  <si>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</si>
  <si>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</si>
  <si>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</si>
  <si>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</si>
  <si>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</si>
  <si>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</si>
  <si>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</si>
  <si>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</si>
  <si>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</si>
  <si>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</si>
  <si>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</si>
  <si>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</si>
  <si>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</si>
  <si>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</si>
  <si>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</si>
  <si>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</si>
  <si>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</si>
  <si>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</si>
  <si>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</si>
  <si>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</si>
  <si>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</si>
  <si>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</si>
  <si>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</si>
  <si>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</si>
  <si>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</si>
  <si>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</si>
  <si>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</si>
  <si>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</si>
  <si>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</si>
  <si>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</si>
  <si>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</si>
  <si>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</si>
  <si>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</si>
  <si>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</si>
  <si>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</si>
  <si>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</si>
  <si>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</si>
  <si>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</si>
  <si>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</si>
  <si>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</si>
  <si>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</si>
  <si>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</si>
  <si>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</si>
  <si>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</si>
  <si>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</si>
  <si>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</si>
  <si>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</si>
  <si>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</si>
  <si>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</si>
  <si>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</si>
  <si>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</si>
  <si>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</si>
  <si>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</si>
  <si>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</si>
  <si>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</si>
  <si>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</si>
  <si>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</si>
  <si>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</si>
  <si>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</si>
  <si>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</si>
  <si>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</si>
  <si>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</si>
  <si>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</si>
  <si>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</si>
  <si>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</si>
  <si>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</si>
  <si>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</si>
  <si>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</si>
  <si>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</si>
  <si>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</si>
  <si>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</si>
  <si>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</si>
  <si>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</si>
  <si>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</si>
  <si>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</si>
  <si>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</si>
  <si>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</si>
  <si>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</si>
  <si>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</si>
  <si>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</si>
  <si>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</si>
  <si>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</si>
  <si>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</si>
  <si>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</si>
  <si>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</si>
  <si>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</si>
  <si>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</si>
  <si>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</si>
  <si>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</si>
  <si>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</si>
  <si>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</si>
  <si>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</si>
  <si>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</si>
  <si>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</si>
  <si>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</si>
  <si>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</si>
  <si>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</si>
  <si>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</si>
  <si>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</si>
  <si>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</si>
  <si>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</si>
  <si>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</si>
  <si>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</si>
  <si>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</si>
  <si>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</si>
  <si>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</si>
  <si>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</si>
  <si>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</si>
  <si>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</si>
  <si>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</si>
  <si>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</si>
  <si>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</si>
  <si>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</si>
  <si>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</si>
  <si>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</si>
  <si>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</si>
  <si>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</si>
  <si>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</si>
  <si>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</si>
  <si>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</si>
  <si>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</si>
  <si>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</si>
  <si>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</si>
  <si>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</si>
  <si>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</si>
  <si>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</si>
  <si>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</si>
  <si>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</si>
  <si>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</si>
  <si>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</si>
  <si>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</si>
  <si>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</si>
  <si>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</si>
  <si>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</si>
  <si>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</si>
  <si>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</si>
  <si>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</si>
  <si>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</si>
  <si>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</si>
  <si>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</si>
  <si>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</si>
  <si>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</si>
  <si>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</si>
  <si>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</si>
  <si>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</si>
  <si>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</si>
  <si>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</si>
  <si>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</si>
  <si>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</si>
  <si>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</si>
  <si>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</si>
  <si>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</si>
  <si>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</si>
  <si>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</si>
  <si>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</si>
  <si>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</si>
  <si>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</si>
  <si>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</si>
  <si>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</si>
  <si>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</si>
  <si>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</si>
  <si>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</si>
  <si>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</si>
  <si>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</si>
  <si>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</si>
  <si>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</si>
  <si>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</si>
  <si>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</si>
  <si>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</si>
  <si>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</si>
  <si>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</si>
  <si>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</si>
  <si>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</si>
  <si>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</si>
  <si>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</si>
  <si>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</si>
  <si>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</si>
  <si>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</si>
  <si>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</si>
  <si>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</si>
  <si>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</si>
  <si>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</si>
  <si>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</si>
  <si>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</si>
  <si>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</si>
  <si>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</si>
  <si>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</si>
  <si>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</si>
  <si>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</si>
  <si>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</si>
  <si>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</si>
  <si>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</si>
  <si>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</si>
  <si>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</si>
  <si>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</si>
  <si>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</si>
  <si>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</si>
  <si>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</si>
  <si>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</si>
  <si>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</si>
  <si>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</si>
  <si>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</si>
  <si>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</si>
  <si>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</si>
  <si>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</si>
  <si>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</si>
  <si>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</si>
  <si>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</si>
  <si>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</si>
  <si>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</si>
  <si>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</si>
  <si>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</si>
  <si>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</si>
  <si>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</si>
  <si>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</si>
  <si>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</si>
  <si>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</si>
  <si>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</si>
  <si>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</si>
  <si>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</si>
  <si>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</si>
  <si>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</si>
  <si>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</si>
  <si>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</si>
  <si>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</si>
  <si>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</si>
  <si>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</si>
  <si>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</si>
  <si>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</si>
  <si>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</si>
  <si>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</si>
  <si>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</si>
  <si>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</si>
  <si>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</si>
  <si>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</si>
  <si>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</si>
  <si>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</si>
  <si>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</si>
  <si>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</si>
  <si>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</si>
  <si>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</si>
  <si>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</si>
  <si>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</si>
  <si>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</si>
  <si>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</si>
  <si>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</si>
  <si>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</si>
  <si>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</si>
  <si>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</si>
  <si>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</si>
  <si>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</si>
  <si>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</si>
  <si>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</si>
  <si>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</si>
  <si>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</si>
  <si>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</si>
  <si>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</si>
  <si>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</si>
  <si>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</si>
  <si>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</si>
  <si>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</si>
  <si>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</si>
  <si>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</si>
  <si>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</si>
  <si>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</si>
  <si>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</si>
  <si>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</si>
  <si>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</si>
  <si>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</si>
  <si>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</si>
  <si>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</si>
  <si>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</si>
  <si>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</si>
  <si>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</si>
  <si>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</si>
  <si>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</si>
  <si>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</si>
  <si>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</si>
  <si>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</si>
  <si>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</si>
  <si>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</si>
  <si>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</si>
  <si>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</si>
  <si>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</si>
  <si>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</si>
  <si>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</si>
  <si>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</si>
  <si>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</si>
  <si>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</si>
  <si>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</si>
  <si>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</si>
  <si>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</si>
  <si>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</si>
  <si>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</si>
  <si>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</si>
  <si>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</si>
  <si>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</si>
  <si>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</si>
  <si>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</si>
  <si>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</si>
  <si>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</si>
  <si>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</si>
  <si>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</si>
  <si>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</si>
  <si>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</si>
  <si>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</si>
  <si>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</si>
  <si>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</si>
  <si>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</si>
  <si>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</si>
  <si>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</si>
  <si>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</si>
  <si>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</si>
  <si>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</si>
  <si>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</si>
  <si>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</si>
  <si>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</si>
  <si>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</si>
  <si>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</si>
  <si>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</si>
  <si>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</si>
  <si>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</si>
  <si>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</si>
  <si>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</si>
  <si>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</si>
  <si>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</si>
  <si>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</si>
  <si>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</si>
  <si>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</si>
  <si>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</si>
  <si>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</si>
  <si>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</si>
  <si>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</si>
  <si>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</si>
  <si>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</si>
  <si>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</si>
  <si>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</si>
  <si>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</si>
  <si>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</si>
  <si>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</si>
  <si>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</si>
  <si>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</si>
  <si>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</si>
  <si>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</si>
  <si>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</si>
  <si>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</si>
  <si>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</si>
  <si>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</si>
  <si>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</si>
  <si>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</si>
  <si>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</si>
  <si>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</si>
  <si>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</si>
  <si>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</si>
  <si>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</si>
  <si>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</si>
  <si>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</si>
  <si>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</si>
  <si>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</si>
  <si>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</si>
  <si>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</si>
  <si>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</si>
  <si>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</si>
  <si>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</si>
  <si>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</si>
  <si>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</si>
  <si>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</si>
  <si>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</si>
  <si>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</si>
  <si>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</si>
  <si>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</si>
  <si>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</si>
  <si>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</si>
  <si>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</si>
  <si>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</si>
  <si>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</si>
  <si>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</si>
  <si>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</si>
  <si>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</si>
  <si>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</si>
  <si>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</si>
  <si>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</si>
  <si>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</si>
  <si>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</si>
  <si>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</si>
  <si>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</si>
  <si>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</si>
  <si>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</si>
  <si>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</si>
  <si>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</si>
  <si>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</si>
  <si>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</si>
  <si>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</si>
  <si>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</si>
  <si>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</si>
  <si>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</si>
  <si>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</si>
  <si>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</si>
  <si>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</si>
  <si>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</si>
  <si>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</si>
  <si>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</si>
  <si>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</si>
  <si>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</si>
  <si>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</si>
  <si>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</si>
  <si>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</si>
  <si>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</si>
  <si>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</si>
  <si>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</si>
  <si>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</si>
  <si>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</si>
  <si>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</si>
  <si>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</si>
  <si>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</si>
  <si>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</si>
  <si>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</si>
  <si>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</si>
  <si>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</si>
  <si>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</si>
  <si>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</si>
  <si>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</si>
  <si>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</si>
  <si>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</si>
  <si>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</si>
  <si>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</si>
  <si>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</si>
  <si>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</si>
  <si>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</si>
  <si>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</si>
  <si>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</si>
  <si>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</si>
  <si>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</si>
  <si>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</si>
  <si>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</si>
  <si>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</si>
  <si>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</si>
  <si>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</si>
  <si>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</si>
  <si>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</si>
  <si>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</si>
  <si>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</si>
  <si>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</si>
  <si>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</si>
  <si>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</si>
  <si>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</si>
  <si>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</si>
  <si>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</si>
  <si>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</si>
  <si>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</si>
  <si>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</si>
  <si>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</si>
  <si>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</si>
  <si>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</si>
  <si>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</si>
  <si>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</si>
  <si>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</si>
  <si>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</si>
  <si>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</si>
  <si>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</si>
  <si>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</si>
  <si>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</si>
  <si>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</si>
  <si>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</si>
  <si>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</si>
  <si>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</si>
  <si>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</si>
  <si>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</si>
  <si>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</si>
  <si>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</si>
  <si>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</si>
  <si>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</si>
  <si>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</si>
  <si>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</si>
  <si>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</si>
  <si>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</si>
  <si>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</si>
  <si>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</si>
  <si>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</si>
  <si>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</si>
  <si>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</si>
  <si>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</si>
  <si>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</si>
  <si>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</si>
  <si>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</si>
  <si>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</si>
  <si>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</si>
  <si>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</si>
  <si>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</si>
  <si>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</si>
  <si>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</si>
  <si>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</si>
  <si>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</si>
  <si>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</si>
  <si>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</si>
  <si>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</si>
  <si>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</si>
  <si>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</si>
  <si>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</si>
  <si>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</si>
  <si>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</si>
  <si>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</si>
  <si>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</si>
  <si>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</si>
  <si>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</si>
  <si>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</si>
  <si>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</si>
  <si>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</si>
  <si>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</si>
  <si>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</si>
  <si>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</si>
  <si>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</si>
  <si>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</si>
  <si>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</si>
  <si>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</si>
  <si>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</si>
  <si>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</si>
  <si>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</si>
  <si>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</si>
  <si>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</si>
  <si>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</si>
  <si>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</si>
  <si>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</si>
  <si>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</si>
  <si>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</si>
  <si>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</si>
  <si>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</si>
  <si>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</si>
  <si>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</si>
  <si>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</si>
  <si>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</si>
  <si>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</si>
  <si>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</si>
  <si>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</si>
  <si>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</si>
  <si>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</si>
  <si>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</si>
  <si>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</si>
  <si>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</si>
  <si>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</si>
  <si>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</si>
  <si>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</si>
  <si>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</si>
  <si>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</si>
  <si>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</si>
  <si>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</si>
  <si>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</si>
  <si>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</si>
  <si>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</si>
  <si>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</si>
  <si>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</si>
  <si>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</si>
  <si>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</si>
  <si>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</si>
  <si>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</si>
  <si>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</si>
  <si>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</si>
  <si>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</si>
  <si>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</si>
  <si>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</si>
  <si>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</si>
  <si>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</si>
  <si>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</si>
  <si>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</si>
  <si>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</si>
  <si>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</si>
  <si>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</si>
  <si>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</si>
  <si>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</si>
  <si>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</si>
  <si>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</si>
  <si>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</si>
  <si>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</si>
  <si>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</si>
  <si>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</si>
  <si>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</si>
  <si>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</si>
  <si>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</si>
  <si>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</si>
  <si>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</si>
  <si>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</si>
  <si>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</si>
  <si>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</si>
  <si>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</si>
  <si>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</si>
  <si>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</si>
  <si>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</si>
  <si>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</si>
  <si>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</si>
  <si>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</si>
  <si>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</si>
  <si>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</si>
  <si>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</si>
  <si>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</si>
  <si>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</si>
  <si>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</si>
  <si>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</si>
  <si>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</si>
  <si>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</si>
  <si>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</si>
  <si>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</si>
  <si>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</si>
  <si>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</si>
  <si>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</si>
  <si>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</si>
  <si>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</si>
  <si>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</si>
  <si>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</si>
  <si>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</si>
  <si>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</si>
  <si>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</si>
  <si>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</si>
  <si>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</si>
  <si>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</si>
  <si>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</si>
  <si>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</si>
  <si>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</si>
  <si>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</si>
  <si>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</si>
  <si>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</si>
  <si>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</si>
  <si>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</si>
  <si>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</si>
  <si>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</si>
  <si>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</si>
  <si>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</si>
  <si>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</si>
  <si>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</si>
  <si>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</si>
  <si>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</si>
  <si>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</si>
  <si>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</si>
  <si>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</si>
  <si>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</si>
  <si>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</si>
  <si>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</si>
  <si>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</si>
  <si>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</si>
  <si>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</si>
  <si>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</si>
  <si>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</si>
  <si>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</si>
  <si>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</si>
  <si>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</si>
  <si>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</si>
  <si>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</si>
  <si>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</si>
  <si>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</si>
  <si>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</si>
  <si>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</si>
  <si>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</si>
  <si>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</si>
  <si>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</si>
  <si>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</si>
  <si>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</si>
  <si>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</si>
  <si>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</si>
  <si>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</si>
  <si>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</si>
  <si>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</si>
  <si>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</si>
  <si>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</si>
  <si>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</si>
  <si>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</si>
  <si>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</si>
  <si>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</si>
  <si>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</si>
  <si>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</si>
  <si>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</si>
  <si>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</si>
  <si>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</si>
  <si>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</si>
  <si>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</si>
  <si>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</si>
  <si>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</si>
  <si>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</si>
  <si>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</si>
  <si>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</si>
  <si>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</si>
  <si>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</si>
  <si>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</si>
  <si>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</si>
  <si>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</si>
  <si>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</si>
  <si>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</si>
  <si>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</si>
  <si>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</si>
  <si>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</si>
  <si>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</si>
  <si>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</si>
  <si>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</si>
  <si>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</si>
  <si>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</si>
  <si>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</si>
  <si>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</si>
  <si>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</si>
  <si>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</si>
  <si>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</si>
  <si>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</si>
  <si>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</si>
  <si>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</si>
  <si>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</si>
  <si>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</si>
  <si>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</si>
  <si>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</si>
  <si>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</si>
  <si>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</si>
  <si>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</si>
  <si>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</si>
  <si>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</si>
  <si>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</si>
  <si>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</si>
  <si>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</si>
  <si>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</si>
  <si>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</si>
  <si>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</si>
  <si>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</si>
  <si>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</si>
  <si>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</si>
  <si>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</si>
  <si>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</si>
  <si>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</si>
  <si>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</si>
  <si>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</si>
  <si>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</si>
  <si>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</si>
  <si>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</si>
  <si>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</si>
  <si>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</si>
  <si>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</si>
  <si>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</si>
  <si>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</si>
  <si>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</si>
  <si>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</si>
  <si>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</si>
  <si>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</si>
  <si>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</si>
  <si>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</si>
  <si>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</si>
  <si>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</si>
  <si>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</si>
  <si>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</si>
  <si>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</si>
  <si>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</si>
  <si>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</si>
  <si>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</si>
  <si>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</si>
  <si>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</si>
  <si>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</si>
  <si>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</si>
  <si>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</si>
  <si>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</si>
  <si>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</si>
  <si>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</si>
  <si>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</si>
  <si>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</si>
  <si>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</si>
  <si>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</si>
  <si>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</si>
  <si>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</si>
  <si>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</si>
  <si>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</si>
  <si>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</si>
  <si>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</si>
  <si>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</si>
  <si>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</si>
  <si>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</si>
  <si>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</si>
  <si>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</si>
  <si>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</si>
  <si>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</si>
  <si>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</si>
  <si>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</si>
  <si>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</si>
  <si>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</si>
  <si>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</si>
  <si>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</si>
  <si>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</si>
  <si>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</si>
  <si>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</si>
  <si>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</si>
  <si>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</si>
  <si>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</si>
  <si>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</si>
  <si>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</si>
  <si>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</si>
  <si>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</si>
  <si>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</si>
  <si>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</si>
  <si>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</si>
  <si>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</si>
  <si>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</si>
  <si>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</si>
  <si>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</si>
  <si>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</si>
  <si>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</si>
  <si>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</si>
  <si>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</si>
  <si>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</si>
  <si>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</si>
  <si>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</si>
  <si>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</si>
  <si>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</si>
  <si>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</si>
  <si>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</si>
  <si>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</si>
  <si>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</si>
  <si>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</si>
  <si>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</si>
  <si>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</si>
  <si>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</si>
  <si>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</si>
  <si>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</si>
  <si>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</si>
  <si>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</si>
  <si>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</si>
  <si>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</si>
  <si>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</si>
  <si>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</si>
  <si>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</si>
  <si>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</si>
  <si>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</si>
  <si>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</si>
  <si>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</si>
  <si>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</si>
  <si>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</si>
  <si>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</si>
  <si>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</si>
  <si>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</si>
  <si>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</si>
  <si>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</si>
  <si>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</si>
  <si>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</si>
  <si>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</si>
  <si>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</si>
  <si>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</si>
  <si>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</si>
  <si>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</si>
  <si>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</si>
  <si>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</si>
  <si>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</si>
  <si>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</si>
  <si>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</si>
  <si>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</si>
  <si>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</si>
  <si>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</si>
  <si>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</si>
  <si>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</si>
  <si>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</si>
  <si>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</si>
  <si>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</si>
  <si>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</si>
  <si>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</si>
  <si>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</si>
  <si>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</si>
  <si>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</si>
  <si>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</si>
  <si>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</si>
  <si>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</si>
  <si>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</si>
  <si>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</si>
  <si>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</si>
  <si>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</si>
  <si>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</si>
  <si>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</si>
  <si>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</si>
  <si>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</si>
  <si>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</si>
  <si>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</si>
  <si>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</si>
  <si>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</si>
  <si>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</si>
  <si>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</si>
  <si>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</si>
  <si>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</si>
  <si>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</si>
  <si>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</si>
  <si>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</si>
  <si>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</si>
  <si>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</si>
  <si>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</si>
  <si>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</si>
  <si>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</si>
  <si>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</si>
  <si>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</si>
  <si>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</si>
  <si>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</si>
  <si>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</si>
  <si>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</si>
  <si>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</si>
  <si>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</si>
  <si>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</si>
  <si>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</si>
  <si>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</si>
  <si>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</si>
  <si>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</si>
  <si>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</si>
  <si>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</si>
  <si>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</si>
  <si>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</si>
  <si>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</si>
  <si>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</si>
  <si>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</si>
  <si>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</si>
  <si>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</si>
  <si>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</si>
  <si>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</si>
  <si>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</si>
  <si>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</si>
  <si>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</si>
  <si>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</si>
  <si>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</si>
  <si>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</si>
  <si>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</si>
  <si>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</si>
  <si>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</si>
  <si>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</si>
  <si>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</si>
  <si>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</si>
  <si>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</si>
  <si>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</si>
  <si>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</si>
  <si>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</si>
  <si>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</si>
  <si>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</si>
  <si>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</si>
  <si>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</si>
  <si>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</si>
  <si>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</si>
  <si>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</si>
  <si>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</si>
  <si>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</si>
  <si>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</si>
  <si>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</si>
  <si>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</si>
  <si>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</si>
  <si>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</si>
  <si>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</si>
  <si>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</si>
  <si>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</si>
  <si>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</si>
  <si>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</si>
  <si>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</si>
  <si>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</si>
  <si>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</si>
  <si>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</si>
  <si>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</si>
  <si>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</si>
  <si>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</si>
  <si>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</si>
  <si>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</si>
  <si>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</si>
  <si>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</si>
  <si>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</si>
  <si>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</si>
  <si>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</si>
  <si>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</si>
  <si>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</si>
  <si>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</si>
  <si>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</si>
  <si>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</si>
  <si>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</si>
  <si>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</si>
  <si>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</si>
  <si>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</si>
  <si>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</si>
  <si>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</si>
  <si>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</si>
  <si>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</si>
  <si>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</si>
  <si>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</si>
  <si>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</si>
  <si>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</si>
  <si>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</si>
  <si>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</si>
  <si>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</si>
  <si>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</si>
  <si>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</si>
  <si>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</si>
  <si>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</si>
  <si>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</si>
  <si>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</si>
  <si>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</si>
  <si>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</si>
  <si>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</si>
  <si>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</si>
  <si>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</si>
  <si>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</si>
  <si>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</si>
  <si>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</si>
  <si>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</si>
  <si>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</si>
  <si>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</si>
  <si>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</si>
  <si>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</si>
  <si>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</si>
  <si>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</si>
  <si>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</si>
  <si>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</si>
  <si>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</si>
  <si>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</si>
  <si>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</si>
  <si>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</si>
  <si>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</si>
  <si>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</si>
  <si>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</si>
  <si>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</si>
  <si>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</si>
  <si>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</si>
  <si>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</si>
  <si>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</si>
  <si>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</si>
  <si>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</si>
  <si>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</si>
  <si>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</si>
  <si>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</si>
  <si>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</si>
  <si>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</si>
  <si>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</si>
  <si>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</si>
  <si>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</si>
  <si>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</si>
  <si>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</si>
  <si>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</si>
  <si>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</si>
  <si>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</si>
  <si>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</si>
  <si>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</si>
  <si>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</si>
  <si>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</si>
  <si>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</si>
  <si>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</si>
  <si>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</si>
  <si>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</si>
  <si>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</si>
  <si>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</si>
  <si>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</si>
  <si>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</si>
  <si>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</si>
  <si>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</si>
  <si>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</si>
  <si>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</si>
  <si>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</si>
  <si>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</si>
  <si>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</si>
  <si>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</si>
  <si>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</si>
  <si>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</si>
  <si>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</si>
  <si>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</si>
  <si>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</si>
  <si>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</si>
  <si>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</si>
  <si>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</si>
  <si>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</si>
  <si>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</si>
  <si>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</si>
  <si>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</si>
  <si>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</si>
  <si>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</si>
  <si>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</si>
  <si>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</si>
  <si>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</si>
  <si>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</si>
  <si>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</si>
  <si>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</si>
  <si>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</si>
  <si>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</si>
  <si>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</si>
  <si>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</si>
  <si>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</si>
  <si>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</si>
  <si>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</si>
  <si>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</si>
  <si>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</si>
  <si>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</si>
  <si>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</si>
  <si>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</si>
  <si>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</si>
  <si>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</si>
  <si>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</si>
  <si>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</si>
  <si>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</si>
  <si>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</si>
  <si>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</si>
  <si>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</si>
  <si>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</si>
  <si>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</si>
  <si>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</si>
  <si>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</si>
  <si>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</si>
  <si>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</si>
  <si>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</si>
  <si>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</si>
  <si>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</si>
  <si>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</si>
  <si>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</si>
  <si>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</si>
  <si>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</si>
  <si>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</si>
  <si>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</si>
  <si>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</si>
  <si>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</si>
  <si>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</si>
  <si>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</si>
  <si>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</si>
  <si>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</si>
  <si>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</si>
  <si>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</si>
  <si>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</si>
  <si>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</si>
  <si>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</si>
  <si>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</si>
  <si>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</si>
  <si>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</si>
  <si>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</si>
  <si>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</si>
  <si>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</si>
  <si>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</si>
  <si>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</si>
  <si>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</si>
  <si>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</si>
  <si>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</si>
  <si>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</si>
  <si>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</si>
  <si>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</si>
  <si>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</si>
  <si>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</si>
  <si>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</si>
  <si>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</si>
  <si>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</si>
  <si>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</si>
  <si>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</si>
  <si>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</si>
  <si>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</si>
  <si>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</si>
  <si>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</si>
  <si>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</si>
  <si>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</si>
  <si>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</si>
  <si>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</si>
  <si>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</si>
  <si>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</si>
  <si>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</si>
  <si>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</si>
  <si>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</si>
  <si>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</si>
  <si>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</si>
  <si>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</si>
  <si>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</si>
  <si>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</si>
  <si>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</si>
  <si>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</si>
  <si>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</si>
  <si>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</si>
  <si>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</si>
  <si>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</si>
  <si>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</si>
  <si>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</si>
  <si>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</si>
  <si>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</si>
  <si>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</si>
  <si>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</si>
  <si>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</si>
  <si>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</si>
  <si>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</si>
  <si>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</si>
  <si>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</si>
  <si>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</si>
  <si>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</si>
  <si>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</si>
  <si>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</si>
  <si>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</si>
  <si>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</si>
  <si>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</si>
  <si>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</si>
  <si>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</si>
  <si>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</si>
  <si>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</si>
  <si>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</si>
  <si>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</si>
  <si>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</si>
  <si>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</si>
  <si>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</si>
  <si>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</si>
  <si>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</si>
  <si>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</si>
  <si>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</si>
  <si>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</si>
  <si>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</si>
  <si>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</si>
  <si>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</si>
  <si>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</si>
  <si>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</si>
  <si>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</si>
  <si>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</si>
  <si>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</si>
  <si>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</si>
  <si>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</si>
  <si>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</si>
  <si>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</si>
  <si>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</si>
  <si>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</si>
  <si>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</si>
  <si>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</si>
  <si>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</si>
  <si>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</si>
  <si>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</si>
  <si>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</si>
  <si>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</si>
  <si>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</si>
  <si>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</si>
  <si>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</si>
  <si>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</si>
  <si>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</si>
  <si>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</si>
  <si>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</si>
  <si>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</si>
  <si>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</si>
  <si>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</si>
  <si>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</si>
  <si>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</si>
  <si>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</si>
  <si>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</si>
  <si>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</si>
  <si>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</si>
  <si>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</si>
  <si>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</si>
  <si>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</si>
  <si>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</si>
  <si>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</si>
  <si>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</si>
  <si>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</si>
  <si>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</si>
  <si>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</si>
  <si>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</si>
  <si>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</si>
  <si>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</si>
  <si>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</si>
  <si>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</si>
  <si>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</si>
  <si>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</si>
  <si>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</si>
  <si>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</si>
  <si>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</si>
  <si>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</si>
  <si>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</si>
  <si>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</si>
  <si>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</si>
  <si>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</si>
  <si>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</si>
  <si>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</si>
  <si>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</si>
  <si>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</si>
  <si>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</si>
  <si>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</si>
  <si>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</si>
  <si>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</si>
  <si>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</si>
  <si>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</si>
  <si>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</si>
  <si>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</si>
  <si>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</si>
  <si>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</si>
  <si>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</si>
  <si>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</si>
  <si>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</si>
  <si>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</si>
  <si>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</si>
  <si>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</si>
  <si>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</si>
  <si>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</si>
  <si>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</si>
  <si>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</si>
  <si>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</si>
  <si>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</si>
  <si>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</si>
  <si>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</si>
  <si>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</si>
  <si>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</si>
  <si>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</si>
  <si>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</si>
  <si>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</si>
  <si>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</si>
  <si>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</si>
  <si>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</si>
  <si>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</si>
  <si>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</si>
  <si>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</si>
  <si>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</si>
  <si>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</si>
  <si>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</si>
  <si>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</si>
  <si>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</si>
  <si>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</si>
  <si>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</si>
  <si>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</si>
  <si>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</si>
  <si>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</si>
  <si>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</si>
  <si>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</si>
  <si>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</si>
  <si>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</si>
  <si>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</si>
  <si>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</si>
  <si>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</si>
  <si>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</si>
  <si>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</si>
  <si>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</si>
  <si>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</si>
  <si>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</si>
  <si>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</si>
  <si>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</si>
  <si>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</si>
  <si>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</si>
  <si>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</si>
  <si>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</si>
  <si>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</si>
  <si>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</si>
  <si>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</si>
  <si>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</si>
  <si>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</si>
  <si>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</si>
  <si>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</si>
  <si>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</si>
  <si>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</si>
  <si>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</si>
  <si>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</si>
  <si>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</si>
  <si>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</si>
  <si>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</si>
  <si>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</si>
  <si>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</si>
  <si>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</si>
  <si>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</si>
  <si>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</si>
  <si>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</si>
  <si>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</si>
  <si>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</si>
  <si>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</si>
  <si>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</si>
  <si>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</si>
  <si>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</si>
  <si>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</si>
  <si>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</si>
  <si>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</si>
  <si>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</si>
  <si>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</si>
  <si>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</si>
  <si>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</si>
  <si>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</si>
  <si>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</si>
  <si>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</si>
  <si>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</si>
  <si>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</si>
  <si>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</si>
  <si>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</si>
  <si>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</si>
  <si>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</si>
  <si>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</si>
  <si>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</si>
  <si>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</si>
  <si>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</si>
  <si>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</si>
  <si>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</si>
  <si>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</si>
  <si>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</si>
  <si>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</si>
  <si>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</si>
  <si>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</si>
  <si>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</si>
  <si>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</si>
  <si>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</si>
  <si>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</si>
  <si>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</si>
  <si>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</si>
  <si>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</si>
  <si>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</si>
  <si>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</si>
  <si>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</si>
  <si>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</si>
  <si>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</si>
  <si>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</si>
  <si>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</si>
  <si>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</si>
  <si>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</si>
  <si>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</si>
  <si>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</si>
  <si>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</si>
  <si>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</si>
  <si>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</si>
  <si>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</si>
  <si>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</si>
  <si>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</si>
  <si>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</si>
  <si>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</si>
  <si>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</si>
  <si>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</si>
  <si>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</si>
  <si>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</si>
  <si>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</si>
  <si>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</si>
  <si>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</si>
  <si>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</si>
  <si>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</si>
  <si>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</si>
  <si>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</si>
  <si>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</si>
  <si>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</si>
  <si>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</si>
  <si>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</si>
  <si>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</si>
  <si>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</si>
  <si>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</si>
  <si>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</si>
  <si>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</si>
  <si>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</si>
  <si>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</si>
  <si>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</si>
  <si>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</si>
  <si>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</si>
  <si>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</si>
  <si>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</si>
  <si>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</si>
  <si>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</si>
  <si>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</si>
  <si>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</si>
  <si>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</si>
  <si>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</si>
  <si>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</si>
  <si>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</si>
  <si>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</si>
  <si>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</si>
  <si>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</si>
  <si>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</si>
  <si>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</si>
  <si>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</si>
  <si>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</si>
  <si>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</si>
  <si>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</si>
  <si>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</si>
  <si>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</si>
  <si>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</si>
  <si>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</si>
  <si>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</si>
  <si>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</si>
  <si>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</si>
  <si>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</si>
  <si>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</si>
  <si>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</si>
  <si>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</si>
  <si>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</si>
  <si>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</si>
  <si>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</si>
  <si>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</si>
  <si>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</si>
  <si>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</si>
  <si>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</si>
  <si>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</si>
  <si>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</si>
  <si>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</si>
  <si>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</si>
  <si>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</si>
  <si>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</si>
  <si>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</si>
  <si>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</si>
  <si>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</si>
  <si>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</si>
  <si>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</si>
  <si>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</si>
  <si>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</si>
  <si>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</si>
  <si>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</si>
  <si>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</si>
  <si>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</si>
  <si>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</si>
  <si>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</si>
  <si>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</si>
  <si>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</si>
  <si>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</si>
  <si>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</si>
  <si>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</si>
  <si>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</si>
  <si>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</si>
  <si>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</si>
  <si>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</si>
  <si>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</si>
  <si>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</si>
  <si>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</si>
  <si>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</si>
  <si>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</si>
  <si>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</si>
  <si>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</si>
  <si>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</si>
  <si>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</si>
  <si>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</si>
  <si>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</si>
  <si>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</si>
  <si>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</si>
  <si>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</si>
  <si>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</si>
  <si>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</si>
  <si>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</si>
  <si>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</si>
  <si>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</si>
  <si>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</si>
  <si>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</si>
  <si>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</si>
  <si>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</si>
  <si>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</si>
  <si>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</si>
  <si>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</si>
  <si>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</si>
  <si>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</si>
  <si>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</si>
  <si>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</si>
  <si>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</si>
  <si>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</si>
  <si>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</si>
  <si>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</si>
  <si>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</si>
  <si>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</si>
  <si>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</si>
  <si>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</si>
  <si>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</si>
  <si>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</si>
  <si>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</si>
  <si>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</si>
  <si>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</si>
  <si>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</si>
  <si>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</si>
  <si>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</si>
  <si>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</si>
  <si>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</si>
  <si>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</si>
  <si>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</si>
  <si>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</si>
  <si>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</si>
  <si>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</si>
  <si>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</si>
  <si>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</si>
  <si>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</si>
  <si>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</si>
  <si>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</si>
  <si>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</si>
  <si>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</si>
  <si>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</si>
  <si>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</si>
  <si>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</si>
  <si>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</si>
  <si>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</si>
  <si>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</si>
  <si>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</si>
  <si>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</si>
  <si>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</si>
  <si>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</si>
  <si>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</si>
  <si>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</si>
  <si>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</si>
  <si>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</si>
  <si>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</si>
  <si>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</si>
  <si>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</si>
  <si>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</si>
  <si>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</si>
  <si>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</si>
  <si>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</si>
  <si>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</si>
  <si>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</si>
  <si>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</si>
  <si>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</si>
  <si>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</si>
  <si>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</si>
  <si>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</si>
  <si>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</si>
  <si>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</si>
  <si>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</si>
  <si>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</si>
  <si>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</si>
  <si>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</si>
  <si>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</si>
  <si>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</si>
  <si>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</si>
  <si>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</si>
  <si>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</si>
  <si>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</si>
  <si>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</si>
  <si>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</si>
  <si>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</si>
  <si>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</si>
  <si>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</si>
  <si>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</si>
  <si>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</si>
  <si>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</si>
  <si>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</si>
  <si>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</si>
  <si>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</si>
  <si>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</si>
  <si>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</si>
  <si>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</si>
  <si>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</si>
  <si>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</si>
  <si>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</si>
  <si>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</si>
  <si>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</si>
  <si>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</si>
  <si>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</si>
  <si>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</si>
  <si>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</si>
  <si>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</si>
  <si>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</si>
  <si>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</si>
  <si>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</si>
  <si>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</si>
  <si>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</si>
  <si>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</si>
  <si>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</si>
  <si>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</si>
  <si>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</si>
  <si>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</si>
  <si>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</si>
  <si>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</si>
  <si>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</si>
  <si>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</si>
  <si>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</si>
  <si>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</si>
  <si>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</si>
  <si>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</si>
  <si>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</si>
  <si>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</si>
  <si>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</si>
  <si>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</si>
  <si>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</si>
  <si>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</si>
  <si>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</si>
  <si>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</si>
  <si>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</si>
  <si>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</si>
  <si>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</si>
  <si>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</si>
  <si>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</si>
  <si>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</si>
  <si>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</si>
  <si>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</si>
  <si>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</si>
  <si>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</si>
  <si>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</si>
  <si>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</si>
  <si>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</si>
  <si>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</si>
  <si>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</si>
  <si>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</si>
  <si>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</si>
  <si>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</si>
  <si>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</si>
  <si>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</si>
  <si>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</si>
  <si>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</si>
  <si>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</si>
  <si>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</si>
  <si>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</si>
  <si>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</si>
  <si>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</si>
  <si>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</si>
  <si>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</si>
  <si>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</si>
  <si>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</si>
  <si>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</si>
  <si>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</si>
  <si>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</si>
  <si>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</si>
  <si>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</si>
  <si>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</si>
  <si>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</si>
  <si>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</si>
  <si>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</si>
  <si>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</si>
  <si>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</si>
  <si>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</si>
  <si>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</si>
  <si>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</si>
  <si>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</si>
  <si>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</si>
  <si>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</si>
  <si>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</si>
  <si>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</si>
  <si>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</si>
  <si>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</si>
  <si>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</si>
  <si>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</si>
  <si>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</si>
  <si>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</si>
  <si>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</si>
  <si>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</si>
  <si>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</si>
  <si>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</si>
  <si>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</si>
  <si>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</si>
  <si>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</si>
  <si>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</si>
  <si>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</si>
  <si>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</si>
  <si>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</si>
  <si>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</si>
  <si>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</si>
  <si>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</si>
  <si>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</si>
  <si>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</si>
  <si>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</si>
  <si>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</si>
  <si>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</si>
  <si>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</si>
  <si>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</si>
  <si>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</si>
  <si>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</si>
  <si>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</si>
  <si>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</si>
  <si>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</si>
  <si>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</si>
  <si>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</si>
  <si>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</si>
  <si>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</si>
  <si>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</si>
  <si>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</si>
  <si>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</si>
  <si>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</si>
  <si>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</si>
  <si>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</si>
  <si>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</si>
  <si>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</si>
  <si>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</si>
  <si>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</si>
  <si>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</si>
  <si>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</si>
  <si>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</si>
  <si>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</si>
  <si>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</si>
  <si>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</si>
  <si>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</si>
  <si>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</si>
  <si>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</si>
  <si>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</si>
  <si>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</si>
  <si>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</si>
  <si>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</si>
  <si>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</si>
  <si>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</si>
  <si>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</si>
  <si>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</si>
  <si>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</si>
  <si>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</si>
  <si>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</si>
  <si>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</si>
  <si>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</si>
  <si>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</si>
  <si>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</si>
  <si>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</si>
  <si>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</si>
  <si>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</si>
  <si>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</si>
  <si>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</si>
  <si>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</si>
  <si>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</si>
  <si>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</si>
  <si>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</si>
  <si>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</si>
  <si>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</si>
  <si>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</si>
  <si>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</si>
  <si>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</si>
  <si>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</si>
  <si>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</si>
  <si>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</si>
  <si>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</si>
  <si>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</si>
  <si>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</si>
  <si>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</si>
  <si>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</si>
  <si>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</si>
  <si>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</si>
  <si>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</si>
  <si>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</si>
  <si>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</si>
  <si>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</si>
  <si>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</si>
  <si>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</si>
  <si>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</si>
  <si>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</si>
  <si>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</si>
  <si>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</si>
  <si>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</si>
  <si>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</si>
  <si>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</si>
  <si>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</si>
  <si>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</si>
  <si>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</si>
  <si>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</si>
  <si>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</si>
  <si>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</si>
  <si>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</si>
  <si>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</si>
  <si>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</si>
  <si>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</si>
  <si>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</si>
  <si>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</si>
  <si>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</si>
  <si>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</si>
  <si>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</si>
  <si>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</si>
  <si>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</si>
  <si>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</si>
  <si>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</si>
  <si>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</si>
  <si>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</si>
  <si>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</si>
  <si>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</si>
  <si>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</si>
  <si>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</si>
  <si>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</si>
  <si>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</si>
  <si>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</si>
  <si>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</si>
  <si>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</si>
  <si>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</si>
  <si>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</si>
  <si>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</si>
  <si>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</si>
  <si>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</si>
  <si>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</si>
  <si>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</si>
  <si>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</si>
  <si>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</si>
  <si>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</si>
  <si>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</si>
  <si>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</si>
  <si>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</si>
  <si>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</si>
  <si>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</si>
  <si>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</si>
  <si>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</si>
  <si>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</si>
  <si>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</si>
  <si>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</si>
  <si>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</si>
  <si>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</si>
  <si>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</si>
  <si>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</si>
  <si>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</si>
  <si>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</si>
  <si>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</si>
  <si>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</si>
  <si>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</si>
  <si>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</si>
  <si>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</si>
  <si>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</si>
  <si>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</si>
  <si>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</si>
  <si>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</si>
  <si>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</si>
  <si>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</si>
  <si>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</si>
  <si>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</si>
  <si>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</si>
  <si>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</si>
  <si>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</si>
  <si>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</si>
  <si>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</si>
  <si>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</si>
  <si>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</si>
  <si>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</si>
  <si>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</si>
  <si>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</si>
  <si>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</si>
  <si>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</si>
  <si>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</si>
  <si>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</si>
  <si>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</si>
  <si>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</si>
  <si>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</si>
  <si>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</si>
  <si>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</si>
  <si>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</si>
  <si>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</si>
  <si>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</si>
  <si>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</si>
  <si>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</si>
  <si>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</si>
  <si>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</si>
  <si>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</si>
  <si>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</si>
  <si>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</si>
  <si>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</si>
  <si>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</si>
  <si>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</si>
  <si>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</si>
  <si>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</si>
  <si>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</si>
  <si>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</si>
  <si>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</si>
  <si>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</si>
  <si>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</si>
  <si>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</si>
  <si>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</si>
  <si>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</si>
  <si>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</si>
  <si>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</si>
  <si>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</si>
  <si>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</si>
  <si>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</si>
  <si>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</si>
  <si>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</si>
  <si>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</si>
  <si>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</si>
  <si>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</si>
  <si>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</si>
  <si>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</si>
  <si>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</si>
  <si>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</si>
  <si>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</si>
  <si>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</si>
  <si>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</si>
  <si>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</si>
  <si>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</si>
  <si>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</si>
  <si>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</si>
  <si>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</si>
  <si>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</si>
  <si>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</si>
  <si>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</si>
  <si>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</si>
  <si>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</si>
  <si>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</si>
  <si>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</si>
  <si>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</si>
  <si>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</si>
  <si>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</si>
  <si>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</si>
  <si>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</si>
  <si>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</si>
  <si>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</si>
  <si>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</si>
  <si>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</si>
  <si>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</si>
  <si>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</si>
  <si>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</si>
  <si>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</si>
  <si>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</si>
  <si>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</si>
  <si>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</si>
  <si>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</si>
  <si>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</si>
  <si>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</si>
  <si>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</si>
  <si>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</si>
  <si>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</si>
  <si>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</si>
  <si>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</si>
  <si>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</si>
  <si>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</si>
  <si>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</si>
  <si>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</si>
  <si>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</si>
  <si>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</si>
  <si>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</si>
  <si>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</si>
  <si>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</si>
  <si>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</si>
  <si>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</si>
  <si>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</si>
  <si>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</si>
  <si>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</si>
  <si>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</si>
  <si>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</si>
  <si>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</si>
  <si>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</si>
  <si>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</si>
  <si>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</si>
  <si>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</si>
  <si>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</si>
  <si>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</si>
  <si>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</si>
  <si>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</si>
  <si>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</si>
  <si>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</si>
  <si>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</si>
  <si>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</si>
  <si>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</si>
  <si>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</si>
  <si>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</si>
  <si>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</si>
  <si>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</si>
  <si>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</si>
  <si>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</si>
  <si>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</si>
  <si>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</si>
  <si>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</si>
  <si>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</si>
  <si>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</si>
  <si>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</si>
  <si>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</si>
  <si>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</si>
  <si>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</si>
  <si>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</si>
  <si>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</si>
  <si>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</si>
  <si>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</si>
  <si>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</si>
  <si>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</si>
  <si>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</si>
  <si>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</si>
  <si>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</si>
  <si>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</si>
  <si>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</si>
  <si>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</si>
  <si>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</si>
  <si>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</si>
  <si>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</si>
  <si>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</si>
  <si>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</si>
  <si>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</si>
  <si>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</si>
  <si>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</si>
  <si>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</si>
  <si>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</si>
  <si>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</si>
  <si>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</si>
  <si>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</si>
  <si>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</si>
  <si>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</si>
  <si>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</si>
  <si>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</si>
  <si>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</si>
  <si>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</si>
  <si>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</si>
  <si>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</si>
  <si>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</si>
  <si>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</si>
  <si>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</si>
  <si>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</si>
  <si>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</si>
  <si>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</si>
  <si>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</si>
  <si>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</si>
  <si>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</si>
  <si>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</si>
  <si>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</si>
  <si>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</si>
  <si>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</si>
  <si>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</si>
  <si>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</si>
  <si>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</si>
  <si>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</si>
  <si>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</si>
  <si>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</si>
  <si>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</si>
  <si>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</si>
  <si>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</si>
  <si>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</si>
  <si>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</si>
  <si>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</si>
  <si>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</si>
  <si>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</si>
  <si>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</si>
  <si>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</si>
  <si>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</si>
  <si>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</si>
  <si>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</si>
  <si>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</si>
  <si>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</si>
  <si>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</si>
  <si>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</si>
  <si>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</si>
  <si>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</si>
  <si>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</si>
  <si>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</si>
  <si>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</si>
  <si>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</si>
  <si>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</si>
  <si>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</si>
  <si>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</si>
  <si>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</si>
  <si>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</si>
  <si>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</si>
  <si>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</si>
  <si>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</si>
  <si>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</si>
  <si>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</si>
  <si>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</si>
  <si>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</si>
  <si>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</si>
  <si>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</si>
  <si>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</si>
  <si>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</si>
  <si>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</si>
  <si>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</si>
  <si>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</si>
  <si>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</si>
  <si>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</si>
  <si>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</si>
  <si>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</si>
  <si>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</si>
  <si>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</si>
  <si>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</si>
  <si>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</si>
  <si>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</si>
  <si>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</si>
  <si>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</si>
  <si>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</si>
  <si>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</si>
  <si>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</si>
  <si>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</si>
  <si>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</si>
  <si>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</si>
  <si>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</si>
  <si>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</si>
  <si>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</si>
  <si>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</si>
  <si>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</si>
  <si>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</si>
  <si>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</si>
  <si>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</si>
  <si>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</si>
  <si>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</si>
  <si>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</si>
  <si>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</si>
  <si>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</si>
  <si>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</si>
  <si>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</si>
  <si>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</si>
  <si>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</si>
  <si>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</si>
  <si>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</si>
  <si>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</si>
  <si>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</si>
  <si>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</si>
  <si>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</si>
  <si>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</si>
  <si>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</si>
  <si>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</si>
  <si>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</si>
  <si>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</si>
  <si>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</si>
  <si>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</si>
  <si>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</si>
  <si>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</si>
  <si>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</si>
  <si>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</si>
  <si>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</si>
  <si>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</si>
  <si>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</si>
  <si>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</si>
  <si>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</si>
  <si>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</si>
  <si>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</si>
  <si>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</si>
  <si>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</si>
  <si>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</si>
  <si>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</si>
  <si>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</si>
  <si>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</si>
  <si>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</si>
  <si>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</si>
  <si>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</si>
  <si>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</si>
  <si>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</si>
  <si>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</si>
  <si>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</si>
  <si>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</si>
  <si>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</si>
  <si>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</si>
  <si>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</si>
  <si>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</si>
  <si>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</si>
  <si>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</si>
  <si>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</si>
  <si>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</si>
  <si>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</si>
  <si>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</si>
  <si>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</si>
  <si>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</si>
  <si>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</si>
  <si>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</si>
  <si>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</si>
  <si>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</si>
  <si>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</si>
  <si>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</si>
  <si>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</si>
  <si>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</si>
  <si>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</si>
  <si>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</si>
  <si>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</si>
  <si>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</si>
  <si>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</si>
  <si>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</si>
  <si>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</si>
  <si>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</si>
  <si>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</si>
  <si>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</si>
  <si>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</si>
  <si>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</si>
  <si>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</si>
  <si>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</si>
  <si>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</si>
  <si>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</si>
  <si>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</si>
  <si>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</si>
  <si>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</si>
  <si>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</si>
  <si>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</si>
  <si>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</si>
  <si>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</si>
  <si>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</si>
  <si>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</si>
  <si>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</si>
  <si>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</si>
  <si>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</si>
  <si>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</si>
  <si>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</si>
  <si>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</si>
  <si>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</si>
  <si>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</si>
  <si>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</si>
  <si>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</si>
  <si>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</si>
  <si>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</si>
  <si>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</si>
  <si>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</si>
  <si>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</si>
  <si>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</si>
  <si>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</si>
  <si>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</si>
  <si>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</si>
  <si>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</si>
  <si>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</si>
  <si>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</si>
  <si>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</si>
  <si>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</si>
  <si>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</si>
  <si>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</si>
  <si>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</si>
  <si>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</si>
  <si>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</si>
  <si>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</si>
  <si>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</si>
  <si>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</si>
  <si>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</si>
  <si>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</si>
  <si>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</si>
  <si>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</si>
  <si>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</si>
  <si>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</si>
  <si>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</si>
  <si>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</si>
  <si>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</si>
  <si>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</si>
  <si>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</si>
  <si>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</si>
  <si>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</si>
  <si>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</si>
  <si>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</si>
  <si>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</si>
  <si>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</si>
  <si>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</si>
  <si>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</si>
  <si>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</si>
  <si>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</si>
  <si>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</si>
  <si>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</si>
  <si>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</si>
  <si>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</si>
  <si>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</si>
  <si>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</si>
  <si>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</si>
  <si>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</si>
  <si>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</si>
  <si>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</si>
  <si>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</si>
  <si>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</si>
  <si>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</si>
  <si>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</si>
  <si>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</si>
  <si>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</si>
  <si>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</si>
  <si>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</si>
  <si>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</si>
  <si>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</si>
  <si>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</si>
  <si>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</si>
  <si>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</si>
  <si>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</si>
  <si>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</si>
  <si>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</si>
  <si>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</si>
  <si>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</si>
  <si>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</si>
  <si>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</si>
  <si>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</si>
  <si>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</si>
  <si>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</si>
  <si>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</si>
  <si>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</si>
  <si>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</si>
  <si>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</si>
  <si>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</si>
  <si>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</si>
  <si>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</si>
  <si>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</si>
  <si>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</si>
  <si>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</si>
  <si>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</si>
  <si>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</si>
  <si>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</si>
  <si>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</si>
  <si>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</si>
  <si>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</si>
  <si>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</si>
  <si>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</si>
  <si>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</si>
  <si>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</si>
  <si>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</si>
  <si>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</si>
  <si>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</si>
  <si>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</si>
  <si>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</si>
  <si>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</si>
  <si>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</si>
  <si>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</si>
  <si>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</si>
  <si>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</si>
  <si>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</si>
  <si>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</si>
  <si>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</si>
  <si>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</si>
  <si>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</si>
  <si>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</si>
  <si>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</si>
  <si>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</si>
  <si>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</si>
  <si>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</si>
  <si>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</si>
  <si>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</si>
  <si>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</si>
  <si>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</si>
  <si>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</si>
  <si>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</si>
  <si>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</si>
  <si>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</si>
  <si>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</si>
  <si>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</si>
  <si>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</si>
  <si>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</si>
  <si>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</si>
  <si>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</si>
  <si>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</si>
  <si>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</si>
  <si>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</si>
  <si>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</si>
  <si>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</si>
  <si>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</si>
  <si>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</si>
  <si>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</si>
  <si>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</si>
  <si>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</si>
  <si>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</si>
  <si>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</si>
  <si>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</si>
  <si>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</si>
  <si>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</si>
  <si>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</si>
  <si>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</si>
  <si>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</si>
  <si>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</si>
  <si>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</si>
  <si>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</si>
  <si>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</si>
  <si>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</si>
  <si>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</si>
  <si>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</si>
  <si>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</si>
  <si>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</si>
  <si>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</si>
  <si>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</si>
  <si>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</si>
  <si>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</si>
  <si>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</si>
  <si>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</si>
  <si>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</si>
  <si>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</si>
  <si>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</si>
  <si>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</si>
  <si>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</si>
  <si>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</si>
  <si>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</si>
  <si>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</si>
  <si>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</si>
  <si>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</si>
  <si>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</si>
  <si>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</si>
  <si>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</si>
  <si>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</si>
  <si>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</si>
  <si>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</si>
  <si>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</si>
  <si>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</si>
  <si>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</si>
  <si>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</si>
  <si>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</si>
  <si>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</si>
  <si>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</si>
  <si>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</si>
  <si>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</si>
  <si>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</si>
  <si>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</si>
  <si>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</si>
  <si>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</si>
  <si>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</si>
  <si>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</si>
  <si>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</si>
  <si>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</si>
  <si>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</si>
  <si>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</si>
  <si>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</si>
  <si>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</si>
  <si>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</si>
  <si>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</si>
  <si>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</si>
  <si>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</si>
  <si>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</si>
  <si>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</si>
  <si>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</si>
  <si>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</si>
  <si>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</si>
  <si>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</si>
  <si>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</si>
  <si>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</si>
  <si>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</si>
  <si>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</si>
  <si>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</si>
  <si>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</si>
  <si>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</si>
  <si>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</si>
  <si>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</si>
  <si>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</si>
  <si>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</si>
  <si>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</si>
  <si>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</si>
  <si>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</si>
  <si>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</si>
  <si>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</si>
  <si>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</si>
  <si>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</si>
  <si>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</si>
  <si>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</si>
  <si>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</si>
  <si>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</si>
  <si>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</si>
  <si>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</si>
  <si>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</si>
  <si>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</si>
  <si>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</si>
  <si>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</si>
  <si>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</si>
  <si>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</si>
  <si>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</si>
  <si>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</si>
  <si>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</si>
  <si>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</si>
  <si>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</si>
  <si>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</si>
  <si>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</si>
  <si>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</si>
  <si>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</si>
  <si>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</si>
  <si>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</si>
  <si>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</si>
  <si>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</si>
  <si>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</si>
  <si>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</si>
  <si>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</si>
  <si>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</si>
  <si>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</si>
  <si>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</si>
  <si>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</si>
  <si>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</si>
  <si>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</si>
  <si>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</si>
  <si>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</si>
  <si>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</si>
  <si>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</si>
  <si>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</si>
  <si>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</si>
  <si>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</si>
  <si>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</si>
  <si>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</si>
  <si>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</si>
  <si>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</si>
  <si>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</si>
  <si>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</si>
  <si>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</si>
  <si>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</si>
  <si>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</si>
  <si>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</si>
  <si>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</si>
  <si>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</si>
  <si>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</si>
  <si>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</si>
  <si>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</si>
  <si>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</si>
  <si>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</si>
  <si>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</si>
  <si>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</si>
  <si>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</si>
  <si>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</si>
  <si>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</si>
  <si>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</si>
  <si>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</si>
  <si>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</si>
  <si>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</si>
  <si>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</si>
  <si>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</si>
  <si>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</si>
  <si>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</si>
  <si>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</si>
  <si>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</si>
  <si>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</si>
  <si>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</si>
  <si>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</si>
  <si>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</si>
  <si>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</si>
  <si>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</si>
  <si>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</si>
  <si>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</si>
  <si>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</si>
  <si>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</si>
  <si>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</si>
  <si>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</si>
  <si>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</si>
  <si>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</si>
  <si>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</si>
  <si>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</si>
  <si>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</si>
  <si>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</si>
  <si>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</si>
  <si>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</si>
  <si>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</si>
  <si>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</si>
  <si>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</si>
  <si>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</si>
  <si>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</si>
  <si>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</si>
  <si>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</si>
  <si>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</si>
  <si>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</si>
  <si>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</si>
  <si>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</si>
  <si>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</si>
  <si>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</si>
  <si>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</si>
  <si>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</si>
  <si>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</si>
  <si>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</si>
  <si>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</si>
  <si>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</si>
  <si>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</si>
  <si>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</si>
  <si>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</si>
  <si>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</si>
  <si>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</si>
  <si>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</si>
  <si>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</si>
  <si>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</si>
  <si>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</si>
  <si>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</si>
  <si>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</si>
  <si>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</si>
  <si>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</si>
  <si>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</si>
  <si>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</si>
  <si>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</si>
  <si>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</si>
  <si>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</si>
  <si>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</si>
  <si>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</si>
  <si>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</si>
  <si>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</si>
  <si>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</si>
  <si>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</si>
  <si>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</si>
  <si>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</si>
  <si>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</si>
  <si>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</si>
  <si>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</si>
  <si>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</si>
  <si>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</si>
  <si>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</si>
  <si>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</si>
  <si>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</si>
  <si>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</si>
  <si>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</si>
  <si>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</si>
  <si>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</si>
  <si>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</si>
  <si>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</si>
  <si>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</si>
  <si>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</si>
  <si>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</si>
  <si>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</si>
  <si>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</si>
  <si>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</si>
  <si>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</si>
  <si>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</si>
  <si>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</si>
  <si>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</si>
  <si>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</si>
  <si>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</si>
  <si>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</si>
  <si>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</si>
  <si>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</si>
  <si>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</si>
  <si>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</si>
  <si>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</si>
  <si>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</si>
  <si>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</si>
  <si>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</si>
  <si>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</si>
  <si>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</si>
  <si>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</si>
  <si>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</si>
  <si>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</si>
  <si>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</si>
  <si>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</si>
  <si>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</si>
  <si>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</si>
  <si>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</si>
  <si>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</si>
  <si>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</si>
  <si>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</si>
  <si>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</si>
  <si>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</si>
  <si>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</si>
  <si>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</si>
  <si>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</si>
  <si>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</si>
  <si>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</si>
  <si>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</si>
  <si>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</si>
  <si>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</si>
  <si>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</si>
  <si>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</si>
  <si>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</si>
  <si>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</si>
  <si>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</si>
  <si>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</si>
  <si>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</si>
  <si>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</si>
  <si>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</si>
  <si>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</si>
  <si>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</si>
  <si>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</si>
  <si>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</si>
  <si>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</si>
  <si>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</si>
  <si>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</si>
  <si>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</si>
  <si>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</si>
  <si>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</si>
  <si>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</si>
  <si>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</si>
  <si>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</si>
  <si>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</si>
  <si>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</si>
  <si>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</si>
  <si>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</si>
  <si>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</si>
  <si>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</si>
  <si>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</si>
  <si>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</si>
  <si>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</si>
  <si>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</si>
  <si>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</si>
  <si>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</si>
  <si>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</si>
  <si>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</si>
  <si>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</si>
  <si>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</si>
  <si>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</si>
  <si>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</si>
  <si>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</si>
  <si>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</si>
  <si>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</si>
  <si>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</si>
  <si>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</si>
  <si>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</si>
  <si>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</si>
  <si>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</si>
  <si>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</si>
  <si>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</si>
  <si>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</si>
  <si>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</si>
  <si>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</si>
  <si>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</si>
  <si>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</si>
  <si>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</si>
  <si>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</si>
  <si>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</si>
  <si>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</si>
  <si>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</si>
  <si>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</si>
  <si>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</si>
  <si>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</si>
  <si>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</si>
  <si>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</si>
  <si>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</si>
  <si>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</si>
  <si>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</si>
  <si>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</si>
  <si>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</si>
  <si>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</si>
  <si>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</si>
  <si>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</si>
  <si>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</si>
  <si>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</si>
  <si>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</si>
  <si>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</si>
  <si>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</si>
  <si>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</si>
  <si>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</si>
  <si>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</si>
  <si>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</si>
  <si>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</si>
  <si>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</si>
  <si>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</si>
  <si>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</si>
  <si>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</si>
  <si>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</si>
  <si>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</si>
  <si>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</si>
  <si>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</si>
  <si>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</si>
  <si>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</si>
  <si>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</si>
  <si>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</si>
  <si>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</si>
  <si>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</si>
  <si>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</si>
  <si>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</si>
  <si>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</si>
  <si>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</si>
  <si>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</si>
  <si>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</si>
  <si>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</si>
  <si>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</si>
  <si>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</si>
  <si>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</si>
  <si>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</si>
  <si>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</si>
  <si>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</si>
  <si>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</si>
  <si>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</si>
  <si>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</si>
  <si>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</si>
  <si>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</si>
  <si>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</si>
  <si>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</si>
  <si>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</si>
  <si>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</si>
  <si>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</si>
  <si>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</si>
  <si>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</si>
  <si>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</si>
  <si>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</si>
  <si>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</si>
  <si>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</si>
  <si>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</si>
  <si>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</si>
  <si>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</si>
  <si>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</si>
  <si>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</si>
  <si>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</si>
  <si>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</si>
  <si>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</si>
  <si>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</si>
  <si>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</si>
  <si>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</si>
  <si>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</si>
  <si>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</si>
  <si>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</si>
  <si>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</si>
  <si>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</si>
  <si>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</si>
  <si>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</si>
  <si>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</si>
  <si>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</si>
  <si>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</si>
  <si>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</si>
  <si>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</si>
  <si>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</si>
  <si>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</si>
  <si>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</si>
  <si>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</si>
  <si>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</si>
  <si>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</si>
  <si>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</si>
  <si>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</si>
  <si>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</si>
  <si>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</si>
  <si>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</si>
  <si>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</si>
  <si>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</si>
  <si>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</si>
  <si>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</si>
  <si>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</si>
  <si>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</si>
  <si>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</si>
  <si>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</si>
  <si>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</si>
  <si>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</si>
  <si>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</si>
  <si>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</si>
  <si>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</si>
  <si>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</si>
  <si>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</si>
  <si>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</si>
  <si>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</si>
  <si>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</si>
  <si>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</si>
  <si>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</si>
  <si>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</si>
  <si>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</si>
  <si>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</si>
  <si>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</si>
  <si>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</si>
  <si>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</si>
  <si>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</si>
  <si>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</si>
  <si>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</si>
  <si>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</si>
  <si>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</si>
  <si>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</si>
  <si>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</si>
  <si>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</si>
  <si>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</si>
  <si>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</si>
  <si>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</si>
  <si>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</si>
  <si>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</si>
  <si>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</si>
  <si>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</si>
  <si>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</si>
  <si>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</si>
  <si>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</si>
  <si>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</si>
  <si>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</si>
  <si>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</si>
  <si>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</si>
  <si>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</si>
  <si>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</si>
  <si>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</si>
  <si>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</si>
  <si>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</si>
  <si>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</si>
  <si>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</si>
  <si>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</si>
  <si>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</si>
  <si>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</si>
  <si>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</si>
  <si>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</si>
  <si>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</si>
  <si>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</si>
  <si>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</si>
  <si>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</si>
  <si>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</si>
  <si>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</si>
  <si>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</si>
  <si>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</si>
  <si>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</si>
  <si>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</si>
  <si>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</si>
  <si>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</si>
  <si>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</si>
  <si>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</si>
  <si>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</si>
  <si>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</si>
  <si>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</si>
  <si>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</si>
  <si>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</si>
  <si>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</si>
  <si>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</si>
  <si>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</si>
  <si>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</si>
  <si>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</si>
  <si>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</si>
  <si>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</si>
  <si>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</si>
  <si>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</si>
  <si>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</si>
  <si>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</si>
  <si>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</si>
  <si>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</si>
  <si>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</si>
  <si>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</si>
  <si>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</si>
  <si>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</si>
  <si>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</si>
  <si>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</si>
  <si>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</si>
  <si>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</si>
  <si>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</si>
  <si>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</si>
  <si>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</si>
  <si>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</si>
  <si>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</si>
  <si>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</si>
  <si>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</si>
  <si>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</si>
  <si>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</si>
  <si>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</si>
  <si>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</si>
  <si>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</si>
  <si>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</si>
  <si>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</si>
  <si>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</si>
  <si>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</si>
  <si>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</si>
  <si>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</si>
  <si>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</si>
  <si>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</si>
  <si>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</si>
  <si>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</si>
  <si>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</si>
  <si>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</si>
  <si>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</si>
  <si>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</si>
  <si>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</si>
  <si>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</si>
  <si>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</si>
  <si>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</si>
  <si>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</si>
  <si>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</si>
  <si>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</si>
  <si>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</si>
  <si>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</si>
  <si>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</si>
  <si>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</si>
  <si>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</si>
  <si>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</si>
  <si>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</si>
  <si>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</si>
  <si>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</si>
  <si>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</si>
  <si>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</si>
  <si>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</si>
  <si>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</si>
  <si>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</si>
  <si>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</si>
  <si>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</si>
  <si>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</si>
  <si>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</si>
  <si>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</si>
  <si>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</si>
  <si>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</si>
  <si>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</si>
  <si>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</si>
  <si>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</si>
  <si>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</si>
  <si>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</si>
  <si>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</si>
  <si>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</si>
  <si>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</si>
  <si>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</si>
  <si>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</si>
  <si>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</si>
  <si>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</si>
  <si>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</si>
  <si>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</si>
  <si>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</si>
  <si>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</si>
  <si>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</si>
  <si>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</si>
  <si>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</si>
  <si>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</si>
  <si>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</si>
  <si>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</si>
  <si>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</si>
  <si>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</si>
  <si>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</si>
  <si>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</si>
  <si>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</si>
  <si>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</si>
  <si>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</si>
  <si>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</si>
  <si>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</si>
  <si>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</si>
  <si>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</si>
  <si>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</si>
  <si>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</si>
  <si>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</si>
  <si>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</si>
  <si>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</si>
  <si>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</si>
  <si>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</si>
  <si>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</si>
  <si>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</si>
  <si>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</si>
  <si>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</si>
  <si>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</si>
  <si>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</si>
  <si>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</si>
  <si>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</si>
  <si>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</si>
  <si>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</si>
  <si>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</si>
  <si>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</si>
  <si>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</si>
  <si>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</si>
  <si>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</si>
  <si>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</si>
  <si>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</si>
  <si>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</si>
  <si>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</si>
  <si>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</si>
  <si>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</si>
  <si>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</si>
  <si>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</si>
  <si>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</si>
  <si>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</si>
  <si>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</si>
  <si>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</si>
  <si>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</si>
  <si>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</si>
  <si>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</si>
  <si>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</si>
  <si>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</si>
  <si>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</si>
  <si>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</si>
  <si>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</si>
  <si>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</si>
  <si>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</si>
  <si>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</si>
  <si>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</si>
  <si>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</si>
  <si>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</si>
  <si>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</si>
  <si>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</si>
  <si>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</si>
  <si>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</si>
  <si>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</si>
  <si>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</si>
  <si>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</si>
  <si>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</si>
  <si>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</si>
  <si>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</si>
  <si>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</si>
  <si>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</si>
  <si>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</si>
  <si>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</si>
  <si>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</si>
  <si>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</si>
  <si>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</si>
  <si>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</si>
  <si>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</si>
  <si>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</si>
  <si>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</si>
  <si>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</si>
  <si>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</si>
  <si>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</si>
  <si>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</si>
  <si>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</si>
  <si>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</si>
  <si>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</si>
  <si>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</si>
  <si>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</si>
  <si>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</si>
  <si>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</si>
  <si>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</si>
  <si>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</si>
  <si>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</si>
  <si>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</si>
  <si>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</si>
  <si>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</si>
  <si>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</si>
  <si>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</si>
  <si>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</si>
  <si>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</si>
  <si>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</si>
  <si>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</si>
  <si>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</si>
  <si>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</si>
  <si>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</si>
  <si>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</si>
  <si>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</si>
  <si>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</si>
  <si>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</si>
  <si>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</si>
  <si>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</si>
  <si>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</si>
  <si>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</si>
  <si>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</si>
  <si>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</si>
  <si>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</si>
  <si>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</si>
  <si>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</si>
  <si>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</si>
  <si>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</si>
  <si>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</si>
  <si>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</si>
  <si>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</si>
  <si>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</si>
  <si>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</si>
  <si>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</si>
  <si>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</si>
  <si>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</si>
  <si>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</si>
  <si>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</si>
  <si>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</si>
  <si>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</si>
  <si>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</si>
  <si>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</si>
  <si>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</si>
  <si>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</si>
  <si>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</si>
  <si>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</si>
  <si>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</si>
  <si>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</si>
  <si>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</si>
  <si>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</si>
  <si>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</si>
  <si>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</si>
  <si>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</si>
  <si>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</si>
  <si>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</si>
  <si>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</si>
  <si>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</si>
  <si>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</si>
  <si>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</si>
  <si>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</si>
  <si>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</si>
  <si>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</si>
  <si>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</si>
  <si>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</si>
  <si>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</si>
  <si>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</si>
  <si>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</si>
  <si>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</si>
  <si>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</si>
  <si>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</si>
  <si>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</si>
  <si>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</si>
  <si>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</si>
  <si>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</si>
  <si>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</si>
  <si>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</si>
  <si>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</si>
  <si>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</si>
  <si>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</si>
  <si>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</si>
  <si>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</si>
  <si>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</si>
  <si>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</si>
  <si>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</si>
  <si>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</si>
  <si>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</si>
  <si>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</si>
  <si>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</si>
  <si>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</si>
  <si>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</si>
  <si>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</si>
  <si>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</si>
  <si>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</si>
  <si>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</si>
  <si>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</si>
  <si>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</si>
  <si>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</si>
  <si>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</si>
  <si>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</si>
  <si>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</si>
  <si>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</si>
  <si>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</si>
  <si>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</si>
  <si>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</si>
  <si>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</si>
  <si>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</si>
  <si>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</si>
  <si>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</si>
  <si>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</si>
  <si>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</si>
  <si>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</si>
  <si>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</si>
  <si>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</si>
  <si>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</si>
  <si>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</si>
  <si>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</si>
  <si>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</si>
  <si>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</si>
  <si>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</si>
  <si>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</si>
  <si>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</si>
  <si>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</si>
  <si>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</si>
  <si>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</si>
  <si>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</si>
  <si>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</si>
  <si>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</si>
  <si>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</si>
  <si>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</si>
  <si>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</si>
  <si>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</si>
  <si>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</si>
  <si>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</si>
  <si>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</si>
  <si>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</si>
  <si>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</si>
  <si>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</si>
  <si>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</si>
  <si>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</si>
  <si>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</si>
  <si>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</si>
  <si>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</si>
  <si>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</si>
  <si>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</si>
  <si>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</si>
  <si>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</si>
  <si>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</si>
  <si>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</si>
  <si>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</si>
  <si>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</si>
  <si>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</si>
  <si>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</si>
  <si>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</si>
  <si>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</si>
  <si>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</si>
  <si>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</si>
  <si>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</si>
  <si>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</si>
  <si>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</si>
  <si>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</si>
  <si>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</si>
  <si>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</si>
  <si>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</si>
  <si>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</si>
  <si>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</si>
  <si>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</si>
  <si>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</si>
  <si>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</si>
  <si>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</si>
  <si>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</si>
  <si>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</si>
  <si>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</si>
  <si>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</si>
  <si>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</si>
  <si>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</si>
  <si>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</si>
  <si>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</si>
  <si>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</si>
  <si>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</si>
  <si>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</si>
  <si>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</si>
  <si>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</si>
  <si>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</si>
  <si>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</si>
  <si>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</si>
  <si>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</si>
  <si>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</si>
  <si>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</si>
  <si>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</si>
  <si>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</si>
  <si>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</si>
  <si>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</si>
  <si>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</si>
  <si>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</si>
  <si>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</si>
  <si>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</si>
  <si>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</si>
  <si>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</si>
  <si>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</si>
  <si>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</si>
  <si>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</si>
  <si>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</si>
  <si>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</si>
  <si>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</si>
  <si>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</si>
  <si>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</si>
  <si>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</si>
  <si>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</si>
  <si>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</si>
  <si>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</si>
  <si>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</si>
  <si>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</si>
  <si>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</si>
  <si>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</si>
  <si>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</si>
  <si>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</si>
  <si>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</si>
  <si>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</si>
  <si>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</si>
  <si>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</si>
  <si>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</si>
  <si>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</si>
  <si>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</si>
  <si>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</si>
  <si>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</si>
  <si>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</si>
  <si>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</si>
  <si>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</si>
  <si>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</si>
  <si>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</si>
  <si>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</si>
  <si>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</si>
  <si>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</si>
  <si>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</si>
  <si>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</si>
  <si>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</si>
  <si>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</si>
  <si>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</si>
  <si>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</si>
  <si>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</si>
  <si>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</si>
  <si>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</si>
  <si>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</si>
  <si>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</si>
  <si>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</si>
  <si>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</si>
  <si>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</si>
  <si>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</si>
  <si>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</si>
  <si>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</si>
  <si>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</si>
  <si>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</si>
  <si>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</si>
  <si>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</si>
  <si>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</si>
  <si>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</si>
  <si>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</si>
  <si>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</si>
  <si>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</si>
  <si>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</si>
  <si>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</si>
  <si>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</si>
  <si>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</si>
  <si>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</si>
  <si>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</si>
  <si>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</si>
  <si>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</si>
  <si>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</si>
  <si>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</si>
  <si>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</si>
  <si>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</si>
  <si>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</si>
  <si>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</si>
  <si>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</si>
  <si>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</si>
  <si>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</si>
  <si>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</si>
  <si>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</si>
  <si>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</si>
  <si>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</si>
  <si>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</si>
  <si>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</si>
  <si>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</si>
  <si>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</si>
  <si>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</si>
  <si>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</si>
  <si>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</si>
  <si>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</si>
  <si>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</si>
  <si>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</si>
  <si>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</si>
  <si>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</si>
  <si>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</si>
  <si>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</si>
  <si>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</si>
  <si>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</si>
  <si>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</si>
  <si>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</si>
  <si>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</si>
  <si>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</si>
  <si>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</si>
  <si>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</si>
  <si>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</si>
  <si>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</si>
  <si>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</si>
  <si>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</si>
  <si>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</si>
  <si>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</si>
  <si>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</si>
  <si>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</si>
  <si>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</si>
  <si>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</si>
  <si>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</si>
  <si>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</si>
  <si>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</si>
  <si>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</si>
  <si>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</si>
  <si>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</si>
  <si>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</si>
  <si>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</si>
  <si>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</si>
  <si>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</si>
  <si>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</si>
  <si>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</si>
  <si>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</si>
  <si>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</si>
  <si>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</si>
  <si>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</si>
  <si>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</si>
  <si>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</si>
  <si>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</si>
  <si>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</si>
  <si>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</si>
  <si>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</si>
  <si>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</si>
  <si>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</si>
  <si>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</si>
  <si>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</si>
  <si>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</si>
  <si>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</si>
  <si>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</si>
  <si>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</si>
  <si>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</si>
  <si>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</si>
  <si>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</si>
  <si>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</si>
  <si>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</si>
  <si>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</si>
  <si>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</si>
  <si>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</si>
  <si>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</si>
  <si>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</si>
  <si>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</si>
  <si>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</si>
  <si>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</si>
  <si>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</si>
  <si>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</si>
  <si>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</si>
  <si>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</si>
  <si>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</si>
  <si>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</si>
  <si>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</si>
  <si>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</si>
  <si>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</si>
  <si>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</si>
  <si>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</si>
  <si>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</si>
  <si>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</si>
  <si>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</si>
  <si>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</si>
  <si>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</si>
  <si>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</si>
  <si>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</si>
  <si>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</si>
  <si>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</si>
  <si>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</si>
  <si>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</si>
  <si>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</si>
  <si>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</si>
  <si>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</si>
  <si>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</si>
  <si>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</si>
  <si>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</si>
  <si>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</si>
  <si>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</si>
  <si>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</si>
  <si>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</si>
  <si>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</si>
  <si>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</si>
  <si>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</si>
  <si>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</si>
  <si>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</si>
  <si>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</si>
  <si>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</si>
  <si>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</si>
  <si>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</si>
  <si>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</si>
  <si>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</si>
  <si>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</si>
  <si>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</si>
  <si>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</si>
  <si>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</si>
  <si>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</si>
  <si>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</si>
  <si>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</si>
  <si>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</si>
  <si>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</si>
  <si>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</si>
  <si>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</si>
  <si>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</si>
  <si>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</si>
  <si>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</si>
  <si>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</si>
  <si>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</si>
  <si>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</si>
  <si>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</si>
  <si>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</si>
  <si>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</si>
  <si>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</si>
  <si>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</si>
  <si>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</si>
  <si>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</si>
  <si>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</si>
  <si>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</si>
  <si>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</si>
  <si>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</si>
  <si>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</si>
  <si>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</si>
  <si>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</si>
  <si>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</si>
  <si>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</si>
  <si>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</si>
  <si>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</si>
  <si>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</si>
  <si>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</si>
  <si>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</si>
  <si>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</si>
  <si>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</si>
  <si>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</si>
  <si>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</si>
  <si>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</si>
  <si>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</si>
  <si>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</si>
  <si>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</si>
  <si>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</si>
  <si>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</si>
  <si>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</si>
  <si>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</si>
  <si>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</si>
  <si>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</si>
  <si>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</si>
  <si>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</si>
  <si>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</si>
  <si>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</si>
  <si>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</si>
  <si>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</si>
  <si>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</si>
  <si>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</si>
  <si>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</si>
  <si>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</si>
  <si>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</si>
  <si>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</si>
  <si>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</si>
  <si>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</si>
  <si>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</si>
  <si>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</si>
  <si>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</si>
  <si>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</si>
  <si>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</si>
  <si>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</si>
  <si>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</si>
  <si>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</si>
  <si>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</si>
  <si>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</si>
  <si>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</si>
  <si>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</si>
  <si>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</si>
  <si>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</si>
  <si>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</si>
  <si>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</si>
  <si>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</si>
  <si>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</si>
  <si>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</si>
  <si>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</si>
  <si>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</si>
  <si>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</si>
  <si>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</si>
  <si>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</si>
  <si>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</si>
  <si>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</si>
  <si>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</si>
  <si>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</si>
  <si>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</si>
  <si>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</si>
  <si>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</si>
  <si>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</si>
  <si>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</si>
  <si>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</si>
  <si>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</si>
  <si>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</si>
  <si>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</si>
  <si>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</si>
  <si>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</si>
  <si>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</si>
  <si>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</si>
  <si>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</si>
  <si>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</si>
  <si>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</si>
  <si>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</si>
  <si>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</si>
  <si>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</si>
  <si>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</si>
  <si>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</si>
  <si>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</si>
  <si>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</si>
  <si>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</si>
  <si>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</si>
  <si>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</si>
  <si>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</si>
  <si>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</si>
  <si>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</si>
  <si>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</si>
  <si>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</si>
  <si>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</si>
  <si>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</si>
  <si>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</si>
  <si>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</si>
  <si>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</si>
  <si>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</si>
  <si>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</si>
  <si>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</si>
  <si>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</si>
  <si>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</si>
  <si>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</si>
  <si>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</si>
  <si>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</si>
  <si>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</si>
  <si>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</si>
  <si>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</si>
  <si>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</si>
  <si>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</si>
  <si>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</si>
  <si>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</si>
  <si>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</si>
  <si>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</si>
  <si>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</si>
  <si>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</si>
  <si>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</si>
  <si>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</si>
  <si>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</si>
  <si>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</si>
  <si>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</si>
  <si>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</si>
  <si>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</si>
  <si>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</si>
  <si>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</si>
  <si>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</si>
  <si>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</si>
  <si>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</si>
  <si>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</si>
  <si>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</si>
  <si>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</si>
  <si>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</si>
  <si>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</si>
  <si>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</si>
  <si>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</si>
  <si>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</si>
  <si>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</si>
  <si>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</si>
  <si>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</si>
  <si>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</si>
  <si>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</si>
  <si>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</si>
  <si>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</si>
  <si>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</si>
  <si>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</si>
  <si>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</si>
  <si>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</si>
  <si>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</si>
  <si>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</si>
  <si>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</si>
  <si>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</si>
  <si>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</si>
  <si>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</si>
  <si>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</si>
  <si>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</si>
  <si>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</si>
  <si>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</si>
  <si>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</si>
  <si>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</si>
  <si>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</si>
  <si>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</si>
  <si>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</si>
  <si>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</si>
  <si>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</si>
  <si>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</si>
  <si>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</si>
  <si>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</si>
  <si>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</si>
  <si>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</si>
  <si>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</si>
  <si>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</si>
  <si>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</si>
  <si>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</si>
  <si>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</si>
  <si>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</si>
  <si>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</si>
  <si>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</si>
  <si>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</si>
  <si>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</si>
  <si>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</si>
  <si>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</si>
  <si>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</si>
  <si>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</si>
  <si>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</si>
  <si>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</si>
  <si>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</si>
  <si>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</si>
  <si>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</si>
  <si>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</si>
  <si>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</si>
  <si>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</si>
  <si>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</si>
  <si>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</si>
  <si>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</si>
  <si>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</si>
  <si>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</si>
  <si>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</si>
  <si>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</si>
  <si>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</si>
  <si>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</si>
  <si>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</si>
  <si>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</si>
  <si>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</si>
  <si>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</si>
  <si>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</si>
  <si>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</si>
  <si>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</si>
  <si>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</si>
  <si>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</si>
  <si>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</si>
  <si>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</si>
  <si>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</si>
  <si>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</si>
  <si>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</si>
  <si>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</si>
  <si>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</si>
  <si>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</si>
  <si>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</si>
  <si>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</si>
  <si>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</si>
  <si>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</si>
  <si>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</si>
  <si>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</si>
  <si>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</si>
  <si>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</si>
  <si>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</si>
  <si>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</si>
  <si>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</si>
  <si>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</si>
  <si>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</si>
  <si>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</si>
  <si>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</si>
  <si>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</si>
  <si>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</si>
  <si>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</si>
  <si>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</si>
  <si>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</si>
  <si>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</si>
  <si>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</si>
  <si>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</si>
  <si>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</si>
  <si>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</si>
  <si>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</si>
  <si>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</si>
  <si>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</si>
  <si>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</si>
  <si>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</si>
  <si>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</si>
  <si>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</si>
  <si>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</si>
  <si>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</si>
  <si>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</si>
  <si>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</si>
  <si>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</si>
  <si>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</si>
  <si>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</si>
  <si>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</si>
  <si>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</si>
  <si>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</si>
  <si>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</si>
  <si>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</si>
  <si>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</si>
  <si>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</si>
  <si>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</si>
  <si>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</si>
  <si>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</si>
  <si>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</si>
  <si>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</si>
  <si>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</si>
  <si>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</si>
  <si>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</si>
  <si>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</si>
  <si>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</si>
  <si>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</si>
  <si>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</si>
  <si>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</si>
  <si>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</si>
  <si>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</si>
  <si>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</si>
  <si>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</si>
  <si>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</si>
  <si>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</si>
  <si>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</si>
  <si>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</si>
  <si>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</si>
  <si>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</si>
  <si>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</si>
  <si>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</si>
  <si>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</si>
  <si>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</si>
  <si>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</si>
  <si>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</si>
  <si>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</si>
  <si>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</si>
  <si>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</si>
  <si>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</si>
  <si>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</si>
  <si>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</si>
  <si>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</si>
  <si>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</si>
  <si>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</si>
  <si>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</si>
  <si>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</si>
  <si>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</si>
  <si>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</si>
  <si>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</si>
  <si>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</si>
  <si>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</si>
  <si>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</si>
  <si>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</si>
  <si>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</si>
  <si>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</si>
  <si>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</si>
  <si>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</si>
  <si>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</si>
  <si>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</si>
  <si>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</si>
  <si>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</si>
  <si>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</si>
  <si>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</si>
  <si>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</si>
  <si>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</si>
  <si>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</si>
  <si>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</si>
  <si>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</si>
  <si>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</si>
  <si>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</si>
  <si>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</si>
  <si>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</si>
  <si>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</si>
  <si>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</si>
  <si>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</si>
  <si>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</si>
  <si>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</si>
  <si>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</si>
  <si>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</si>
  <si>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</si>
  <si>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</si>
  <si>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</si>
  <si>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</si>
  <si>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</si>
  <si>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</si>
  <si>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</si>
  <si>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</si>
  <si>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</si>
  <si>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</si>
  <si>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</si>
  <si>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</si>
  <si>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</si>
  <si>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</si>
  <si>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</si>
  <si>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</si>
  <si>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</si>
  <si>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</si>
  <si>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</si>
  <si>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</si>
  <si>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</si>
  <si>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</si>
  <si>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</si>
  <si>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</si>
  <si>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</si>
  <si>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</si>
  <si>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</si>
  <si>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</si>
  <si>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</si>
  <si>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</si>
  <si>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</si>
  <si>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</si>
  <si>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</si>
  <si>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</si>
  <si>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</si>
  <si>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</si>
  <si>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</si>
  <si>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</si>
  <si>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</si>
  <si>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</si>
  <si>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</si>
  <si>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</si>
  <si>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</si>
  <si>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</si>
  <si>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</si>
  <si>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</si>
  <si>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</si>
  <si>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</si>
  <si>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</si>
  <si>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</si>
  <si>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</si>
  <si>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</si>
  <si>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</si>
  <si>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</si>
  <si>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</si>
  <si>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</si>
  <si>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</si>
  <si>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</si>
  <si>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</si>
  <si>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</si>
  <si>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</si>
  <si>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</si>
  <si>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</si>
  <si>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</si>
  <si>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</si>
  <si>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</si>
  <si>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</si>
  <si>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</si>
  <si>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</si>
  <si>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</si>
  <si>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</si>
  <si>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</si>
  <si>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</si>
  <si>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</si>
  <si>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</si>
  <si>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</si>
  <si>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</si>
  <si>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</si>
  <si>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</si>
  <si>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</si>
  <si>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</si>
  <si>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</si>
  <si>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</si>
  <si>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</si>
  <si>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</si>
  <si>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</si>
  <si>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</si>
  <si>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</si>
  <si>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</si>
  <si>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</si>
  <si>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</si>
  <si>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</si>
  <si>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</si>
  <si>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</si>
  <si>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</si>
  <si>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</si>
  <si>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</si>
  <si>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</si>
  <si>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</si>
  <si>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</si>
  <si>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</si>
  <si>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</si>
  <si>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</si>
  <si>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</si>
  <si>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</si>
  <si>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</si>
  <si>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</si>
  <si>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</si>
  <si>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</si>
  <si>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</si>
  <si>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</si>
  <si>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</si>
  <si>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</si>
  <si>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</si>
  <si>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</si>
  <si>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</si>
  <si>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</si>
  <si>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</si>
  <si>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</si>
  <si>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</si>
  <si>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</si>
  <si>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</si>
  <si>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</si>
  <si>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</si>
  <si>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</si>
  <si>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</si>
  <si>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</si>
  <si>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</si>
  <si>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</si>
  <si>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</si>
  <si>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</si>
  <si>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</si>
  <si>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</si>
  <si>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</si>
  <si>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</si>
  <si>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</si>
  <si>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</si>
  <si>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</si>
  <si>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</si>
  <si>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</si>
  <si>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</si>
  <si>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</si>
  <si>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</si>
  <si>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</si>
  <si>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</si>
  <si>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</si>
  <si>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</si>
  <si>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</si>
  <si>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</si>
  <si>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</si>
  <si>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</si>
  <si>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</si>
  <si>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</si>
  <si>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</si>
  <si>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</si>
  <si>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</si>
  <si>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</si>
  <si>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</si>
  <si>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</si>
  <si>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</si>
  <si>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</si>
  <si>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</si>
  <si>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</si>
  <si>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</si>
  <si>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</si>
  <si>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</si>
  <si>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</si>
  <si>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</si>
  <si>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</si>
  <si>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</si>
  <si>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</si>
  <si>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</si>
  <si>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</si>
  <si>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</si>
  <si>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</si>
  <si>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</si>
  <si>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</si>
  <si>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</si>
  <si>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</si>
  <si>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</si>
  <si>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</si>
  <si>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</si>
  <si>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</si>
  <si>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</si>
  <si>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</si>
  <si>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</si>
  <si>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</si>
  <si>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</si>
  <si>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</si>
  <si>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</si>
  <si>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</si>
  <si>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</si>
  <si>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</si>
  <si>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</si>
  <si>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</si>
  <si>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</si>
  <si>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</si>
  <si>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</si>
  <si>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</si>
  <si>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</si>
  <si>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</si>
  <si>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</si>
  <si>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</si>
  <si>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</si>
  <si>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</si>
  <si>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</si>
  <si>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</si>
  <si>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</si>
  <si>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</si>
  <si>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</si>
  <si>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</si>
  <si>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</si>
  <si>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</si>
  <si>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</si>
  <si>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</si>
  <si>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</si>
  <si>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</si>
  <si>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</si>
  <si>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</si>
  <si>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</si>
  <si>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</si>
  <si>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</si>
  <si>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</si>
  <si>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</si>
  <si>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</si>
  <si>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</si>
  <si>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</si>
  <si>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</si>
  <si>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</si>
  <si>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</si>
  <si>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</si>
  <si>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</si>
  <si>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</si>
  <si>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</si>
  <si>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</si>
  <si>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</si>
  <si>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</si>
  <si>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</si>
  <si>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</si>
  <si>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</si>
  <si>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</si>
  <si>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</si>
  <si>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</si>
  <si>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</si>
  <si>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</si>
  <si>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</si>
  <si>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</si>
  <si>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</si>
  <si>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</si>
  <si>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</si>
  <si>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</si>
  <si>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</si>
  <si>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</si>
  <si>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</si>
  <si>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</si>
  <si>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</si>
  <si>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</si>
  <si>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</si>
  <si>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</si>
  <si>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</si>
  <si>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</si>
  <si>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</si>
  <si>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</si>
  <si>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</si>
  <si>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</si>
  <si>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</si>
  <si>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</si>
  <si>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</si>
  <si>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</si>
  <si>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</si>
  <si>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</si>
  <si>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</si>
  <si>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</si>
  <si>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</si>
  <si>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</si>
  <si>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</si>
  <si>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</si>
  <si>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</si>
  <si>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</si>
  <si>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</si>
  <si>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</si>
  <si>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</si>
  <si>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</si>
  <si>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</si>
  <si>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</si>
  <si>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</si>
  <si>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</si>
  <si>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</si>
  <si>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</si>
  <si>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</si>
  <si>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</si>
  <si>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</si>
  <si>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</si>
  <si>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</si>
  <si>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</si>
  <si>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</si>
  <si>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</si>
  <si>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</si>
  <si>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</si>
  <si>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</si>
  <si>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</si>
  <si>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</si>
  <si>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</si>
  <si>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</si>
  <si>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</si>
  <si>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</si>
  <si>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</si>
  <si>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</si>
  <si>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</si>
  <si>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</si>
  <si>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</si>
  <si>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</si>
  <si>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</si>
  <si>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</si>
  <si>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</si>
  <si>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</si>
  <si>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</si>
  <si>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</si>
  <si>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</si>
  <si>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</si>
  <si>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</si>
  <si>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</si>
  <si>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</si>
  <si>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</si>
  <si>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</si>
  <si>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</si>
  <si>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</si>
  <si>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</si>
  <si>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</si>
  <si>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</si>
  <si>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</si>
  <si>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</si>
  <si>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</si>
  <si>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</si>
  <si>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</si>
  <si>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</si>
  <si>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</si>
  <si>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</si>
  <si>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</si>
  <si>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</si>
  <si>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</si>
  <si>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</si>
  <si>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</si>
  <si>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</si>
  <si>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</si>
  <si>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</si>
  <si>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</si>
  <si>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</si>
  <si>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</si>
  <si>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</si>
  <si>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</si>
  <si>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</si>
  <si>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</si>
  <si>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</si>
  <si>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</si>
  <si>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</si>
  <si>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</si>
  <si>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</si>
  <si>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</si>
  <si>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</si>
  <si>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</si>
  <si>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</si>
  <si>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</si>
  <si>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</si>
  <si>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</si>
  <si>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</si>
  <si>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</si>
  <si>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</si>
  <si>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</si>
  <si>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</si>
  <si>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</si>
  <si>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</si>
  <si>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</si>
  <si>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</si>
  <si>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</si>
  <si>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</si>
  <si>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</si>
  <si>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</si>
  <si>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</si>
  <si>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</si>
  <si>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</si>
  <si>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</si>
  <si>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</si>
  <si>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</si>
  <si>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</si>
  <si>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</si>
  <si>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</si>
  <si>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</si>
  <si>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</si>
  <si>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</si>
  <si>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</si>
  <si>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</si>
  <si>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</si>
  <si>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</si>
  <si>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</si>
  <si>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</si>
  <si>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</si>
  <si>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</si>
  <si>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</si>
  <si>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</si>
  <si>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</si>
  <si>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</si>
  <si>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</si>
  <si>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</si>
  <si>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</si>
  <si>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</si>
  <si>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</si>
  <si>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</si>
  <si>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</si>
  <si>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</si>
  <si>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</si>
  <si>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</si>
  <si>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</si>
  <si>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</si>
  <si>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</si>
  <si>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</si>
  <si>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</si>
  <si>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</si>
  <si>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</si>
  <si>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</si>
  <si>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</si>
  <si>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</si>
  <si>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</si>
  <si>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</si>
  <si>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</si>
  <si>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</si>
  <si>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</si>
  <si>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</si>
  <si>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</si>
  <si>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</si>
  <si>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</si>
  <si>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</si>
  <si>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</si>
  <si>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</si>
  <si>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</si>
  <si>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</si>
  <si>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</si>
  <si>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</si>
  <si>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</si>
  <si>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</si>
  <si>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</si>
  <si>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</si>
  <si>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</si>
  <si>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</si>
  <si>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</si>
  <si>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</si>
  <si>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</si>
  <si>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</si>
  <si>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</si>
  <si>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</si>
  <si>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</si>
  <si>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</si>
  <si>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</si>
  <si>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</si>
  <si>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</si>
  <si>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</si>
  <si>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</si>
  <si>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</si>
  <si>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</si>
  <si>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</si>
  <si>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</si>
  <si>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</si>
  <si>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</si>
  <si>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</si>
  <si>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</si>
  <si>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</si>
  <si>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</si>
  <si>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</si>
  <si>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</si>
  <si>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</si>
  <si>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</si>
  <si>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</si>
  <si>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</si>
  <si>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</si>
  <si>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</si>
  <si>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</si>
  <si>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</si>
  <si>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</si>
  <si>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</si>
  <si>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</si>
  <si>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</si>
  <si>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</si>
  <si>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</si>
  <si>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</si>
  <si>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</si>
  <si>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</si>
  <si>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</si>
  <si>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</si>
  <si>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</si>
  <si>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</si>
  <si>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</si>
  <si>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</si>
  <si>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</si>
  <si>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</si>
  <si>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</si>
  <si>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</si>
  <si>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</si>
  <si>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</si>
  <si>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</si>
  <si>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</si>
  <si>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</si>
  <si>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</si>
  <si>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</si>
  <si>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</si>
  <si>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</si>
  <si>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</si>
  <si>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</si>
  <si>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</si>
  <si>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</si>
  <si>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</si>
  <si>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</si>
  <si>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</si>
  <si>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</si>
  <si>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</si>
  <si>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</si>
  <si>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</si>
  <si>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</si>
  <si>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</si>
  <si>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</si>
  <si>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</si>
  <si>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</si>
  <si>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</si>
  <si>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</si>
  <si>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</si>
  <si>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</si>
  <si>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</si>
  <si>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</si>
  <si>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</si>
  <si>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</si>
  <si>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</si>
  <si>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</si>
  <si>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</si>
  <si>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</si>
  <si>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</si>
  <si>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</si>
  <si>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</si>
  <si>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</si>
  <si>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</si>
  <si>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</si>
  <si>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</si>
  <si>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</si>
  <si>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</si>
  <si>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</si>
  <si>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</si>
  <si>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</si>
  <si>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</si>
  <si>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</si>
  <si>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</si>
  <si>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</si>
  <si>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</si>
  <si>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</si>
  <si>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</si>
  <si>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</si>
  <si>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</si>
  <si>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</si>
  <si>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</si>
  <si>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</si>
  <si>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</si>
  <si>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</si>
  <si>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</si>
  <si>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</si>
  <si>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</si>
  <si>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</si>
  <si>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</si>
  <si>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</si>
  <si>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</si>
  <si>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</si>
  <si>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</si>
  <si>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</si>
  <si>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</si>
  <si>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</si>
  <si>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</si>
  <si>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</si>
  <si>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</si>
  <si>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</si>
  <si>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</si>
  <si>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</si>
  <si>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</si>
  <si>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</si>
  <si>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</si>
  <si>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</si>
  <si>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</si>
  <si>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</si>
  <si>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</si>
  <si>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</si>
  <si>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</si>
  <si>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</si>
  <si>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</si>
  <si>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</si>
  <si>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</si>
  <si>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</si>
  <si>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</si>
  <si>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</si>
  <si>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</si>
  <si>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</si>
  <si>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</si>
  <si>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</si>
  <si>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</si>
  <si>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</si>
  <si>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</si>
  <si>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</si>
  <si>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</si>
  <si>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</si>
  <si>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</si>
  <si>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</si>
  <si>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</si>
  <si>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</si>
  <si>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</si>
  <si>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</si>
  <si>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</si>
  <si>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</si>
  <si>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</si>
  <si>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</si>
  <si>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</si>
  <si>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</si>
  <si>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</si>
  <si>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</si>
  <si>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</si>
  <si>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</si>
  <si>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</si>
  <si>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</si>
  <si>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</si>
  <si>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</si>
  <si>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</si>
  <si>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</si>
  <si>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</si>
  <si>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</si>
  <si>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</si>
  <si>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</si>
  <si>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</si>
  <si>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</si>
  <si>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</si>
  <si>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</si>
  <si>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</si>
  <si>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</si>
  <si>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</si>
  <si>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</si>
  <si>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</si>
  <si>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</si>
  <si>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</si>
  <si>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</si>
  <si>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</si>
  <si>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</si>
  <si>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</si>
  <si>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</si>
  <si>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</si>
  <si>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</si>
  <si>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</si>
  <si>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</si>
  <si>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</si>
  <si>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</si>
  <si>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</si>
  <si>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</si>
  <si>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</si>
  <si>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</si>
  <si>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</si>
  <si>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</si>
  <si>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</si>
  <si>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</si>
  <si>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</si>
  <si>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</si>
  <si>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</si>
  <si>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</si>
  <si>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</si>
  <si>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</si>
  <si>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</si>
  <si>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</si>
  <si>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</si>
  <si>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</si>
  <si>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</si>
  <si>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</si>
  <si>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</si>
  <si>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</si>
  <si>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</si>
  <si>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</si>
  <si>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</si>
  <si>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</si>
  <si>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</si>
  <si>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</si>
  <si>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</si>
  <si>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</si>
  <si>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</si>
  <si>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</si>
  <si>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</si>
  <si>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</si>
  <si>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</si>
  <si>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</si>
  <si>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</si>
  <si>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</si>
  <si>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</si>
  <si>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</si>
  <si>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</si>
  <si>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</si>
  <si>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</si>
  <si>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</si>
  <si>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</si>
  <si>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</si>
  <si>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</si>
  <si>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</si>
  <si>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</si>
  <si>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</si>
  <si>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</si>
  <si>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</si>
  <si>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</si>
  <si>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</si>
  <si>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</si>
  <si>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</si>
  <si>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</si>
  <si>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</si>
  <si>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</si>
  <si>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</si>
  <si>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</si>
  <si>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</si>
  <si>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</si>
  <si>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</si>
  <si>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</si>
  <si>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</si>
  <si>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</si>
  <si>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</si>
  <si>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</si>
  <si>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</si>
  <si>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</si>
  <si>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</si>
  <si>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</si>
  <si>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</si>
  <si>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</si>
  <si>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</si>
  <si>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</si>
  <si>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</si>
  <si>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</si>
  <si>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</si>
  <si>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</si>
  <si>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</si>
  <si>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</si>
  <si>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</si>
  <si>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</si>
  <si>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</si>
  <si>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</si>
  <si>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</si>
  <si>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</si>
  <si>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</si>
  <si>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</si>
  <si>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</si>
  <si>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</si>
  <si>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</si>
  <si>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</si>
  <si>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</si>
  <si>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</si>
  <si>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</si>
  <si>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</si>
  <si>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</si>
  <si>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</si>
  <si>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</si>
  <si>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</si>
  <si>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</si>
  <si>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</si>
  <si>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</si>
  <si>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</si>
  <si>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</si>
  <si>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</si>
  <si>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</si>
  <si>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</si>
  <si>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</si>
  <si>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</si>
  <si>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</si>
  <si>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</si>
  <si>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</si>
  <si>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</si>
  <si>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</si>
  <si>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</si>
  <si>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</si>
  <si>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</si>
  <si>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</si>
  <si>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</si>
  <si>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</si>
  <si>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</si>
  <si>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</si>
  <si>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</si>
  <si>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</si>
  <si>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</si>
  <si>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</si>
  <si>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</si>
  <si>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</si>
  <si>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</si>
  <si>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</si>
  <si>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</si>
  <si>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</si>
  <si>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</si>
  <si>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</si>
  <si>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</si>
  <si>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</si>
  <si>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</si>
  <si>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</si>
  <si>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</si>
  <si>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</si>
  <si>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</si>
  <si>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</si>
  <si>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</si>
  <si>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</si>
  <si>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</si>
  <si>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</si>
  <si>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</si>
  <si>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</si>
  <si>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</si>
  <si>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</si>
  <si>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</si>
  <si>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</si>
  <si>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</si>
  <si>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</si>
  <si>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</si>
  <si>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</si>
  <si>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</si>
  <si>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</si>
  <si>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</si>
  <si>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</si>
  <si>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</si>
  <si>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</si>
  <si>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</si>
  <si>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</si>
  <si>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</si>
  <si>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</si>
  <si>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</si>
  <si>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</si>
  <si>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</si>
  <si>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</si>
  <si>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</si>
  <si>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</si>
  <si>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</si>
  <si>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</si>
  <si>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</si>
  <si>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</si>
  <si>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</si>
  <si>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</si>
  <si>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</si>
  <si>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</si>
  <si>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</si>
  <si>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</si>
  <si>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</si>
  <si>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</si>
  <si>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</si>
  <si>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</si>
  <si>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</si>
  <si>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</si>
  <si>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</si>
  <si>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</si>
  <si>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</si>
  <si>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</si>
  <si>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</si>
  <si>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</si>
  <si>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</si>
  <si>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</si>
  <si>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</si>
  <si>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</si>
  <si>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</si>
  <si>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</si>
  <si>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</si>
  <si>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</si>
  <si>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</si>
  <si>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</si>
  <si>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</si>
  <si>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</si>
  <si>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</si>
  <si>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</si>
  <si>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</si>
  <si>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</si>
  <si>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</si>
  <si>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</si>
  <si>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</si>
  <si>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</si>
  <si>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</si>
  <si>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</si>
  <si>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</si>
  <si>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</si>
  <si>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</si>
  <si>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</si>
  <si>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</si>
  <si>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</si>
  <si>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</si>
  <si>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</si>
  <si>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</si>
  <si>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</si>
  <si>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</si>
  <si>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</si>
  <si>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</si>
  <si>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</si>
  <si>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</si>
  <si>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</si>
  <si>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</si>
  <si>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</si>
  <si>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</si>
  <si>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</si>
  <si>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</si>
  <si>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</si>
  <si>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</si>
  <si>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</si>
  <si>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</si>
  <si>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</si>
  <si>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</si>
  <si>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</si>
  <si>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</si>
  <si>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</si>
  <si>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</si>
  <si>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</si>
  <si>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</si>
  <si>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</si>
  <si>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</si>
  <si>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</si>
  <si>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</si>
  <si>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</si>
  <si>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</si>
  <si>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</si>
  <si>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</si>
  <si>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</si>
  <si>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</si>
  <si>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</si>
  <si>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</si>
  <si>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</si>
  <si>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</si>
  <si>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</si>
  <si>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</si>
  <si>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</si>
  <si>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</si>
  <si>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</si>
  <si>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</si>
  <si>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</si>
  <si>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</si>
  <si>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</si>
  <si>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</si>
  <si>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</si>
  <si>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</si>
  <si>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</si>
  <si>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</si>
  <si>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</si>
  <si>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</si>
  <si>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</si>
  <si>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</si>
  <si>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</si>
  <si>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</si>
  <si>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</si>
  <si>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</si>
  <si>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</si>
  <si>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</si>
  <si>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</si>
  <si>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</si>
  <si>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</si>
  <si>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</si>
  <si>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</si>
  <si>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</si>
  <si>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</si>
  <si>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</si>
  <si>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</si>
  <si>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</si>
  <si>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</si>
  <si>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</si>
  <si>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</si>
  <si>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</si>
  <si>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</si>
  <si>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</si>
  <si>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</si>
  <si>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</si>
  <si>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</si>
  <si>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</si>
  <si>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</si>
  <si>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</si>
  <si>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</si>
  <si>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</si>
  <si>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</si>
  <si>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</si>
  <si>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</si>
  <si>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</si>
  <si>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</si>
  <si>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</si>
  <si>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</si>
  <si>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</si>
  <si>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</si>
  <si>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</si>
  <si>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</si>
  <si>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</si>
  <si>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</si>
  <si>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</si>
  <si>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</si>
  <si>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</si>
  <si>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</si>
  <si>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</si>
  <si>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</si>
  <si>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</si>
  <si>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</si>
  <si>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</si>
  <si>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</si>
  <si>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</si>
  <si>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</si>
  <si>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</si>
  <si>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</si>
  <si>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</si>
  <si>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</si>
  <si>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</si>
  <si>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</si>
  <si>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</si>
  <si>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</si>
  <si>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</si>
  <si>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</si>
  <si>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</si>
  <si>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</si>
  <si>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</si>
  <si>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</si>
  <si>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</si>
  <si>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</si>
  <si>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</si>
  <si>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</si>
  <si>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</si>
  <si>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</si>
  <si>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</si>
  <si>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</si>
  <si>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</si>
  <si>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</si>
  <si>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</si>
  <si>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</si>
  <si>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</si>
  <si>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</si>
  <si>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</si>
  <si>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</si>
  <si>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</si>
  <si>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</si>
  <si>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</si>
  <si>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</si>
  <si>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</si>
  <si>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</si>
  <si>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</si>
  <si>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</si>
  <si>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</si>
  <si>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</si>
  <si>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</si>
  <si>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</si>
  <si>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</si>
  <si>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</si>
  <si>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</si>
  <si>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</si>
  <si>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</si>
  <si>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</si>
  <si>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</si>
  <si>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</si>
  <si>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</si>
  <si>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</si>
  <si>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</si>
  <si>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</si>
  <si>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</si>
  <si>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</si>
  <si>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</si>
  <si>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</si>
  <si>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</si>
  <si>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</si>
  <si>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</si>
  <si>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</si>
  <si>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</si>
  <si>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</si>
  <si>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</si>
  <si>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</si>
  <si>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</si>
  <si>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</si>
  <si>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</si>
  <si>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</si>
  <si>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</si>
  <si>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</si>
  <si>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</si>
  <si>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</si>
  <si>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</si>
  <si>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</si>
  <si>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</si>
  <si>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</si>
  <si>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</si>
  <si>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</si>
  <si>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</si>
  <si>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</si>
  <si>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</si>
  <si>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</si>
  <si>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</si>
  <si>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</si>
  <si>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</si>
  <si>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</si>
  <si>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</si>
  <si>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</si>
  <si>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</si>
  <si>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</si>
  <si>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</si>
  <si>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</si>
  <si>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</si>
  <si>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</si>
  <si>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</si>
  <si>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</si>
  <si>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</si>
  <si>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</si>
  <si>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</si>
  <si>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</si>
  <si>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</si>
  <si>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</si>
  <si>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</si>
  <si>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</si>
  <si>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</si>
  <si>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</si>
  <si>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</si>
  <si>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</si>
  <si>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</si>
  <si>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</si>
  <si>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</si>
  <si>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</si>
  <si>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</si>
  <si>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</si>
  <si>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</si>
  <si>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</si>
  <si>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</si>
  <si>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</si>
  <si>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</si>
  <si>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</si>
  <si>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</si>
  <si>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</si>
  <si>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</si>
  <si>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</si>
  <si>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</si>
  <si>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</si>
  <si>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</si>
  <si>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</si>
  <si>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</si>
  <si>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</si>
  <si>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</si>
  <si>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</si>
  <si>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</si>
  <si>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</si>
  <si>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</si>
  <si>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</si>
  <si>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</si>
  <si>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</si>
  <si>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</si>
  <si>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</si>
  <si>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</si>
  <si>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</si>
  <si>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</si>
  <si>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</si>
  <si>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</si>
  <si>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</si>
  <si>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</si>
  <si>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</si>
  <si>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</si>
  <si>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</si>
  <si>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</si>
  <si>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</si>
  <si>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</si>
  <si>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</si>
  <si>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</si>
  <si>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</si>
  <si>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</si>
  <si>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</si>
  <si>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</si>
  <si>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</si>
  <si>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</si>
  <si>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</si>
  <si>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</si>
  <si>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</si>
  <si>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</si>
  <si>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</si>
  <si>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</si>
  <si>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</si>
  <si>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</si>
  <si>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</si>
  <si>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</si>
  <si>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</si>
  <si>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</si>
  <si>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</si>
  <si>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</si>
  <si>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</si>
  <si>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</si>
  <si>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</si>
  <si>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</si>
  <si>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</si>
  <si>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</si>
  <si>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</si>
  <si>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</si>
  <si>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</si>
  <si>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</si>
  <si>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</si>
  <si>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</si>
  <si>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</si>
  <si>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</si>
  <si>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</si>
  <si>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</si>
  <si>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</si>
  <si>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</si>
  <si>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</si>
  <si>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</si>
  <si>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</si>
  <si>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</si>
  <si>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</si>
  <si>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</si>
  <si>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</si>
  <si>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</si>
  <si>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</si>
  <si>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</si>
  <si>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</si>
  <si>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</si>
  <si>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</si>
  <si>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</si>
  <si>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</si>
  <si>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</si>
  <si>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</si>
  <si>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</si>
  <si>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</si>
  <si>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</si>
  <si>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</si>
  <si>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</si>
  <si>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</si>
  <si>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</si>
  <si>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</si>
  <si>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</si>
  <si>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</si>
  <si>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</si>
  <si>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</si>
  <si>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</si>
  <si>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</si>
  <si>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</si>
  <si>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</si>
  <si>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</si>
  <si>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</si>
  <si>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</si>
  <si>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</si>
  <si>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</si>
  <si>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</si>
  <si>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</si>
  <si>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</si>
  <si>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</si>
  <si>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</si>
  <si>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</si>
  <si>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</si>
  <si>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</si>
  <si>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</si>
  <si>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</si>
  <si>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</si>
  <si>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</si>
  <si>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</si>
  <si>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</si>
  <si>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</si>
  <si>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</si>
  <si>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</si>
  <si>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</si>
  <si>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</si>
  <si>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</si>
  <si>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</si>
  <si>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</si>
  <si>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</si>
  <si>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</si>
  <si>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</si>
  <si>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</si>
  <si>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</si>
  <si>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</si>
  <si>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</si>
  <si>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</si>
  <si>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</si>
  <si>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</si>
  <si>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</si>
  <si>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</si>
  <si>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</si>
  <si>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</si>
  <si>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</si>
  <si>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</si>
  <si>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</si>
  <si>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</si>
  <si>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</si>
  <si>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</si>
  <si>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</si>
  <si>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</si>
  <si>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</si>
  <si>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</si>
  <si>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</si>
  <si>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</si>
  <si>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</si>
  <si>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</si>
  <si>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</si>
  <si>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</si>
  <si>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</si>
  <si>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</si>
  <si>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</si>
  <si>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</si>
  <si>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</si>
  <si>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</si>
  <si>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</si>
  <si>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</si>
  <si>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</si>
  <si>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</si>
  <si>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</si>
  <si>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</si>
  <si>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</si>
  <si>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</si>
  <si>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</si>
  <si>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</si>
  <si>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</si>
  <si>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</si>
  <si>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</si>
  <si>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</si>
  <si>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</si>
  <si>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</si>
  <si>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</si>
  <si>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</si>
  <si>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</si>
  <si>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</si>
  <si>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</si>
  <si>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</si>
  <si>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</si>
  <si>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</si>
  <si>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</si>
  <si>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</si>
  <si>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</si>
  <si>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</si>
  <si>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</si>
  <si>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</si>
  <si>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</si>
  <si>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</si>
  <si>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</si>
  <si>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</si>
  <si>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</si>
  <si>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</si>
  <si>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</si>
  <si>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</si>
  <si>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</si>
  <si>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</si>
  <si>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</si>
  <si>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</si>
  <si>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</si>
  <si>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</si>
  <si>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</si>
  <si>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</si>
  <si>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</si>
  <si>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</si>
  <si>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</si>
  <si>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</si>
  <si>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</si>
  <si>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</si>
  <si>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</si>
  <si>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</si>
  <si>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</si>
  <si>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</si>
  <si>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</si>
  <si>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</si>
  <si>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</si>
  <si>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</si>
  <si>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</si>
  <si>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</si>
  <si>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</si>
  <si>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</si>
  <si>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</si>
  <si>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</si>
  <si>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</si>
  <si>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</si>
  <si>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</si>
  <si>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</si>
  <si>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</si>
  <si>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</si>
  <si>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</si>
  <si>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</si>
  <si>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</si>
  <si>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</si>
  <si>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</si>
  <si>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</si>
  <si>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</si>
  <si>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</si>
  <si>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</si>
  <si>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</si>
  <si>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</si>
  <si>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</si>
  <si>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</si>
  <si>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</si>
  <si>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</si>
  <si>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</si>
  <si>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</si>
  <si>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</si>
  <si>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</si>
  <si>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</si>
  <si>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</si>
  <si>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</si>
  <si>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</si>
  <si>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</si>
  <si>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</si>
  <si>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</si>
  <si>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</si>
  <si>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</si>
  <si>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</si>
  <si>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</si>
  <si>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</si>
  <si>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</si>
  <si>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</si>
  <si>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</si>
  <si>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</si>
  <si>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</si>
  <si>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</si>
  <si>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</si>
  <si>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</si>
  <si>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</si>
  <si>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</si>
  <si>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</si>
  <si>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</si>
  <si>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</si>
  <si>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</si>
  <si>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</si>
  <si>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</si>
  <si>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</si>
  <si>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</si>
  <si>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</si>
  <si>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</si>
  <si>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</si>
  <si>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</si>
  <si>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</si>
  <si>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</si>
  <si>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</si>
  <si>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</si>
  <si>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</si>
  <si>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</si>
  <si>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</si>
  <si>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</si>
  <si>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</si>
  <si>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</si>
  <si>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</si>
  <si>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</si>
  <si>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</si>
  <si>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</si>
  <si>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</si>
  <si>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</si>
  <si>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</si>
  <si>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</si>
  <si>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</si>
  <si>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</si>
  <si>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</si>
  <si>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</si>
  <si>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</si>
  <si>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</si>
  <si>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</si>
  <si>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</si>
  <si>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</si>
  <si>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</si>
  <si>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</si>
  <si>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</si>
  <si>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</si>
  <si>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</si>
  <si>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</si>
  <si>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</si>
  <si>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</si>
  <si>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</si>
  <si>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</si>
  <si>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</si>
  <si>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</si>
  <si>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</si>
  <si>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</si>
  <si>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</si>
  <si>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</si>
  <si>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</si>
  <si>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</si>
  <si>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</si>
  <si>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</si>
  <si>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</si>
  <si>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</si>
  <si>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</si>
  <si>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</si>
  <si>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</si>
  <si>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</si>
  <si>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</si>
  <si>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</si>
  <si>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</si>
  <si>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</si>
  <si>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</si>
  <si>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</si>
  <si>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</si>
  <si>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</si>
  <si>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</si>
  <si>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</si>
  <si>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</si>
  <si>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</si>
  <si>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</si>
  <si>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</si>
  <si>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</si>
  <si>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</si>
  <si>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</si>
  <si>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</si>
  <si>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</si>
  <si>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</si>
  <si>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</si>
  <si>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</si>
  <si>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</si>
  <si>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</si>
  <si>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</si>
  <si>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</si>
  <si>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</si>
  <si>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</si>
  <si>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</si>
  <si>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</si>
  <si>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</si>
  <si>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</si>
  <si>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</si>
  <si>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</si>
  <si>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</si>
  <si>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</si>
  <si>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</si>
  <si>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</si>
  <si>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</si>
  <si>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</si>
  <si>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</si>
  <si>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</si>
  <si>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</si>
  <si>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</si>
  <si>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</si>
  <si>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</si>
  <si>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</si>
  <si>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</si>
  <si>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</si>
  <si>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</si>
  <si>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</si>
  <si>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</si>
  <si>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</si>
  <si>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</si>
  <si>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</si>
  <si>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</si>
  <si>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</si>
  <si>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</si>
  <si>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</si>
  <si>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</si>
  <si>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</si>
  <si>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</si>
  <si>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</si>
  <si>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</si>
  <si>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</si>
  <si>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</si>
  <si>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</si>
  <si>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</si>
  <si>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</si>
  <si>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</si>
  <si>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</si>
  <si>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</si>
  <si>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</si>
  <si>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</si>
  <si>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</si>
  <si>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</si>
  <si>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</si>
  <si>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</si>
  <si>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</si>
  <si>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</si>
  <si>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</si>
  <si>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</si>
  <si>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</si>
  <si>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</si>
  <si>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</si>
  <si>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</si>
  <si>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</si>
  <si>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</si>
  <si>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</si>
  <si>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</si>
  <si>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</si>
  <si>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</si>
  <si>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</si>
  <si>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</si>
  <si>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</si>
  <si>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</si>
  <si>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</si>
  <si>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</si>
  <si>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</si>
  <si>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</si>
  <si>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</si>
  <si>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</si>
  <si>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</si>
  <si>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</si>
  <si>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</si>
  <si>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</si>
  <si>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</si>
  <si>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</si>
  <si>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</si>
  <si>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</si>
  <si>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</si>
  <si>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</si>
  <si>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</si>
  <si>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</si>
  <si>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</si>
  <si>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</si>
  <si>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</si>
  <si>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</si>
  <si>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</si>
  <si>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</si>
  <si>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</si>
  <si>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</si>
  <si>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</si>
  <si>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</si>
  <si>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</si>
  <si>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</si>
  <si>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</si>
  <si>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</si>
  <si>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</si>
  <si>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</si>
  <si>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</si>
  <si>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</si>
  <si>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</si>
  <si>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</si>
  <si>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</si>
  <si>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</si>
  <si>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</si>
  <si>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</si>
  <si>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</si>
  <si>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</si>
  <si>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</si>
  <si>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</si>
  <si>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</si>
  <si>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</si>
  <si>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</si>
  <si>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</si>
  <si>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</si>
  <si>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</si>
  <si>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</si>
  <si>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</si>
  <si>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</si>
  <si>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</si>
  <si>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</si>
  <si>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</si>
  <si>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</si>
  <si>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</si>
  <si>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</si>
  <si>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</si>
  <si>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</si>
  <si>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</si>
  <si>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</si>
  <si>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</si>
  <si>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</si>
  <si>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</si>
  <si>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</si>
  <si>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</si>
  <si>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</si>
  <si>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</si>
  <si>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</si>
  <si>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</si>
  <si>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</si>
  <si>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</si>
  <si>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</si>
  <si>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</si>
  <si>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</si>
  <si>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</si>
  <si>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</si>
  <si>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</si>
  <si>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</si>
  <si>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</si>
  <si>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</si>
  <si>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</si>
  <si>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</si>
  <si>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</si>
  <si>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</si>
  <si>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</si>
  <si>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</si>
  <si>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</si>
  <si>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</si>
  <si>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</si>
  <si>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</si>
  <si>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</si>
  <si>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</si>
  <si>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</si>
  <si>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</si>
  <si>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</si>
  <si>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</si>
  <si>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</si>
  <si>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</si>
  <si>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</si>
  <si>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</si>
  <si>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</si>
  <si>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</si>
  <si>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</si>
  <si>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</si>
  <si>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</si>
  <si>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</si>
  <si>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</si>
  <si>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</si>
  <si>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</si>
  <si>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</si>
  <si>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</si>
  <si>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</si>
  <si>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</si>
  <si>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</si>
  <si>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</si>
  <si>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</si>
  <si>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</si>
  <si>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</si>
  <si>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</si>
  <si>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</si>
  <si>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</si>
  <si>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</si>
  <si>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</si>
  <si>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</si>
  <si>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</si>
  <si>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</si>
  <si>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</si>
  <si>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</si>
  <si>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</si>
  <si>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</si>
  <si>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</si>
  <si>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</si>
  <si>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</si>
  <si>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</si>
  <si>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</si>
  <si>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</si>
  <si>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</si>
  <si>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</si>
  <si>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</si>
  <si>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</si>
  <si>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</si>
  <si>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</si>
  <si>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</si>
  <si>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</si>
  <si>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</si>
  <si>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</si>
  <si>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</si>
  <si>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</si>
  <si>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</si>
  <si>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</si>
  <si>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</si>
  <si>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</si>
  <si>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</si>
  <si>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</si>
  <si>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</si>
  <si>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</si>
  <si>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</si>
  <si>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</si>
  <si>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</si>
  <si>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</si>
  <si>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</si>
  <si>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</si>
  <si>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</si>
  <si>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</si>
  <si>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</si>
  <si>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</si>
  <si>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</si>
  <si>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</si>
  <si>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</si>
  <si>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</si>
  <si>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</si>
  <si>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</si>
  <si>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</si>
  <si>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</si>
  <si>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</si>
  <si>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</si>
  <si>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</si>
  <si>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</si>
  <si>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</si>
  <si>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</si>
  <si>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</si>
  <si>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</si>
  <si>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</si>
  <si>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</si>
  <si>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</si>
  <si>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</si>
  <si>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</si>
  <si>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</si>
  <si>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</si>
  <si>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</si>
  <si>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</si>
  <si>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</si>
  <si>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</si>
  <si>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</si>
  <si>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</si>
  <si>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</si>
  <si>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</si>
  <si>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</si>
  <si>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</si>
  <si>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</si>
  <si>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</si>
  <si>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</si>
  <si>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</si>
  <si>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</si>
  <si>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</si>
  <si>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</si>
  <si>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</si>
  <si>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</si>
  <si>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</si>
  <si>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</si>
  <si>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</si>
  <si>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</si>
  <si>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</si>
  <si>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</si>
  <si>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</si>
  <si>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</si>
  <si>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</si>
  <si>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</si>
  <si>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</si>
  <si>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</si>
  <si>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</si>
  <si>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</si>
  <si>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</si>
  <si>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</si>
  <si>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</si>
  <si>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</si>
  <si>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</si>
  <si>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</si>
  <si>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</si>
  <si>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</si>
  <si>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</si>
  <si>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</si>
  <si>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</si>
  <si>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</si>
  <si>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</si>
  <si>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</si>
  <si>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</si>
  <si>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</si>
  <si>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</si>
  <si>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</si>
  <si>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</si>
  <si>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</si>
  <si>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</si>
  <si>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</si>
  <si>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</si>
  <si>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</si>
  <si>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</si>
  <si>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</si>
  <si>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</si>
  <si>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</si>
  <si>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</si>
  <si>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</si>
  <si>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</si>
  <si>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</si>
  <si>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</si>
  <si>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</si>
  <si>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</si>
  <si>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</si>
  <si>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</si>
  <si>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</si>
  <si>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</si>
  <si>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</si>
  <si>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</si>
  <si>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</si>
  <si>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</si>
  <si>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</si>
  <si>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</si>
  <si>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</si>
  <si>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</si>
  <si>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</si>
  <si>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</si>
  <si>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</si>
  <si>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</si>
  <si>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</si>
  <si>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</si>
  <si>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</si>
  <si>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</si>
  <si>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</si>
  <si>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</si>
  <si>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</si>
  <si>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</si>
  <si>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</si>
  <si>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</si>
  <si>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</si>
  <si>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</si>
  <si>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</si>
  <si>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</si>
  <si>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</si>
  <si>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</si>
  <si>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</si>
  <si>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</si>
  <si>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</si>
  <si>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</si>
  <si>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</si>
  <si>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</si>
  <si>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</si>
  <si>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</si>
  <si>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</si>
  <si>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</si>
  <si>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</si>
  <si>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</si>
  <si>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</si>
  <si>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</si>
  <si>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</si>
  <si>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</si>
  <si>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</si>
  <si>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</si>
  <si>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</si>
  <si>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</si>
  <si>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</si>
  <si>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</si>
  <si>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</si>
  <si>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</si>
  <si>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</si>
  <si>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</si>
  <si>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</si>
  <si>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</si>
  <si>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</si>
  <si>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</si>
  <si>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</si>
  <si>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</si>
  <si>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</si>
  <si>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</si>
  <si>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</si>
  <si>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</si>
  <si>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</si>
  <si>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</si>
  <si>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</si>
  <si>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</si>
  <si>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</si>
  <si>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</si>
  <si>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</si>
  <si>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</si>
  <si>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</si>
  <si>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</si>
  <si>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</si>
  <si>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</si>
  <si>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</si>
  <si>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</si>
  <si>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</si>
  <si>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</si>
  <si>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</si>
  <si>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</si>
  <si>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</si>
  <si>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</si>
  <si>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</si>
  <si>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</si>
  <si>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</si>
  <si>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</si>
  <si>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</si>
  <si>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</si>
  <si>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</si>
  <si>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</si>
  <si>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</si>
  <si>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</si>
  <si>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</si>
  <si>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</si>
  <si>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</si>
  <si>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</si>
  <si>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</si>
  <si>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</si>
  <si>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</si>
  <si>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</si>
  <si>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</si>
  <si>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</si>
  <si>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</si>
  <si>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</si>
  <si>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</si>
  <si>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</si>
  <si>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</si>
  <si>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</si>
  <si>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</si>
  <si>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</si>
  <si>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</si>
  <si>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</si>
  <si>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</si>
  <si>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</si>
  <si>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</si>
  <si>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</si>
  <si>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</si>
  <si>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</si>
  <si>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</si>
  <si>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</si>
  <si>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</si>
  <si>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</si>
  <si>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</si>
  <si>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</si>
  <si>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</si>
  <si>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</si>
  <si>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</si>
  <si>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</si>
  <si>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</si>
  <si>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</si>
  <si>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</si>
  <si>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</si>
  <si>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</si>
  <si>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</si>
  <si>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</si>
  <si>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</si>
  <si>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</si>
  <si>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</si>
  <si>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</si>
  <si>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</si>
  <si>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</si>
  <si>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</si>
  <si>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</si>
  <si>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</si>
  <si>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</si>
  <si>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</si>
  <si>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</si>
  <si>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</si>
  <si>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</si>
  <si>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</si>
  <si>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</si>
  <si>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</si>
  <si>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</si>
  <si>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</si>
  <si>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</si>
  <si>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</si>
  <si>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</si>
  <si>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</si>
  <si>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</si>
  <si>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</si>
  <si>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</si>
  <si>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</si>
  <si>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</si>
  <si>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</si>
  <si>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</si>
  <si>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</si>
  <si>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</si>
  <si>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</si>
  <si>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</si>
  <si>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</si>
  <si>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</si>
  <si>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</si>
  <si>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</si>
  <si>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</si>
  <si>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</si>
  <si>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</si>
  <si>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</si>
  <si>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</si>
  <si>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</si>
  <si>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</si>
  <si>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</si>
  <si>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</si>
  <si>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</si>
  <si>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</si>
  <si>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</si>
  <si>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</si>
  <si>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</si>
  <si>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</si>
  <si>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</si>
  <si>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</si>
  <si>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</si>
  <si>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</si>
  <si>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</si>
  <si>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</si>
  <si>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</si>
  <si>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</si>
  <si>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</si>
  <si>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</si>
  <si>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</si>
  <si>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</si>
  <si>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</si>
  <si>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</si>
  <si>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</si>
  <si>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</si>
  <si>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</si>
  <si>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</si>
  <si>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</si>
  <si>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</si>
  <si>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</si>
  <si>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</si>
  <si>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</si>
  <si>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</si>
  <si>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</si>
  <si>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</si>
  <si>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</si>
  <si>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</si>
  <si>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</si>
  <si>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</si>
  <si>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</si>
  <si>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</si>
  <si>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</si>
  <si>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</si>
  <si>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</si>
  <si>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</si>
  <si>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</si>
  <si>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</si>
  <si>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</si>
  <si>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</si>
  <si>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</si>
  <si>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</si>
  <si>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</si>
  <si>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</si>
  <si>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</si>
  <si>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</si>
  <si>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</si>
  <si>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</si>
  <si>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</si>
  <si>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</si>
  <si>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</si>
  <si>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</si>
  <si>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</si>
  <si>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</si>
  <si>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</si>
  <si>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</si>
  <si>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</si>
  <si>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</si>
  <si>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</si>
  <si>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</si>
  <si>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</si>
  <si>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</si>
  <si>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</si>
  <si>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</si>
  <si>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</si>
  <si>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</si>
  <si>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</si>
  <si>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</si>
  <si>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</si>
  <si>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</si>
  <si>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</si>
  <si>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</si>
  <si>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</si>
  <si>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</si>
  <si>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</si>
  <si>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</si>
  <si>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</si>
  <si>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</si>
  <si>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</si>
  <si>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</si>
  <si>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</si>
  <si>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</si>
  <si>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</si>
  <si>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</si>
  <si>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</si>
  <si>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</si>
  <si>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</si>
  <si>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</si>
  <si>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</si>
  <si>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</si>
  <si>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</si>
  <si>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</si>
  <si>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</si>
  <si>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</si>
  <si>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</si>
  <si>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</si>
  <si>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</si>
  <si>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</si>
  <si>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</si>
  <si>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</si>
  <si>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</si>
  <si>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</si>
  <si>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</si>
  <si>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</si>
  <si>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</si>
  <si>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</si>
  <si>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</si>
  <si>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</si>
  <si>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</si>
  <si>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</si>
  <si>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</si>
  <si>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</si>
  <si>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</si>
  <si>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</si>
  <si>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</si>
  <si>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</si>
  <si>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</si>
  <si>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</si>
  <si>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</si>
  <si>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</si>
  <si>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</si>
  <si>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</si>
  <si>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</si>
  <si>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</si>
  <si>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</si>
  <si>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</si>
  <si>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</si>
  <si>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</si>
  <si>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</si>
  <si>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</si>
  <si>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</si>
  <si>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</si>
  <si>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</si>
  <si>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</si>
  <si>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</si>
  <si>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</si>
  <si>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</si>
  <si>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</si>
  <si>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</si>
  <si>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</si>
  <si>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</si>
  <si>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</si>
  <si>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</si>
  <si>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</si>
  <si>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</si>
  <si>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</si>
  <si>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</si>
  <si>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</si>
  <si>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</si>
  <si>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</si>
  <si>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</si>
  <si>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</si>
  <si>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</si>
  <si>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</si>
  <si>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</si>
  <si>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</si>
  <si>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</si>
  <si>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</si>
  <si>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</si>
  <si>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</si>
  <si>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</si>
  <si>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</si>
  <si>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</si>
  <si>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</si>
  <si>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</si>
  <si>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</si>
  <si>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</si>
  <si>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</si>
  <si>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</si>
  <si>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</si>
  <si>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</si>
  <si>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</si>
  <si>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</si>
  <si>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</si>
  <si>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</si>
  <si>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</si>
  <si>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</si>
  <si>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</si>
  <si>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</si>
  <si>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</si>
  <si>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</si>
  <si>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</si>
  <si>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</si>
  <si>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</si>
  <si>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</si>
  <si>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</si>
  <si>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</si>
  <si>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</si>
  <si>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</si>
  <si>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</si>
  <si>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</si>
  <si>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</si>
  <si>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</si>
  <si>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</si>
  <si>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</si>
  <si>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</si>
  <si>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</si>
  <si>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</si>
  <si>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</si>
  <si>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</si>
  <si>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</si>
  <si>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</si>
  <si>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</si>
  <si>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</si>
  <si>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</si>
  <si>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</si>
  <si>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</si>
  <si>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</si>
  <si>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</si>
  <si>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</si>
  <si>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</si>
  <si>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</si>
  <si>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</si>
  <si>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</si>
  <si>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</si>
  <si>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</si>
  <si>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</si>
  <si>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</si>
  <si>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</si>
  <si>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</si>
  <si>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</si>
  <si>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</si>
  <si>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</si>
  <si>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</si>
  <si>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</si>
  <si>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</si>
  <si>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</si>
  <si>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</si>
  <si>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</si>
  <si>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</si>
  <si>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</si>
  <si>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</si>
  <si>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</si>
  <si>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</si>
  <si>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</si>
  <si>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</si>
  <si>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</si>
  <si>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</si>
  <si>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</si>
  <si>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</si>
  <si>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</si>
  <si>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</si>
  <si>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</si>
  <si>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</si>
  <si>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</si>
  <si>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</si>
  <si>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</si>
  <si>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</si>
  <si>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</si>
  <si>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</si>
  <si>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</si>
  <si>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</si>
  <si>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</si>
  <si>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</si>
  <si>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</si>
  <si>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</si>
  <si>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</si>
  <si>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</si>
  <si>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</si>
  <si>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</si>
  <si>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</si>
  <si>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</si>
  <si>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</si>
  <si>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</si>
  <si>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</si>
  <si>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</si>
  <si>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</si>
  <si>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</si>
  <si>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</si>
  <si>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</si>
  <si>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</si>
  <si>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</si>
  <si>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</si>
  <si>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</si>
  <si>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</si>
  <si>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</si>
  <si>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</si>
  <si>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</si>
  <si>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</si>
  <si>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</si>
  <si>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</si>
  <si>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</si>
  <si>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</si>
  <si>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</si>
  <si>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</si>
  <si>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</si>
  <si>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</si>
  <si>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</si>
  <si>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</si>
  <si>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</si>
  <si>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</si>
  <si>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</si>
  <si>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</si>
  <si>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</si>
  <si>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</si>
  <si>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</si>
  <si>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</si>
  <si>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</si>
  <si>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</si>
  <si>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</si>
  <si>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</si>
  <si>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</si>
  <si>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</si>
  <si>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</si>
  <si>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</si>
  <si>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</si>
  <si>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</si>
  <si>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</si>
  <si>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</si>
  <si>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</si>
  <si>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</si>
  <si>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</si>
  <si>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</si>
  <si>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</si>
  <si>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</si>
  <si>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</si>
  <si>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</si>
  <si>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</si>
  <si>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</si>
  <si>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</si>
  <si>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</si>
  <si>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</si>
  <si>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</si>
  <si>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</si>
  <si>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</si>
  <si>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</si>
  <si>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</si>
  <si>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</si>
  <si>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</si>
  <si>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</si>
  <si>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</si>
  <si>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</si>
  <si>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</si>
  <si>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</si>
  <si>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</si>
  <si>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</si>
  <si>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</si>
  <si>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</si>
  <si>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</si>
  <si>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</si>
  <si>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</si>
  <si>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</si>
  <si>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</si>
  <si>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</si>
  <si>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</si>
  <si>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</si>
  <si>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</si>
  <si>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</si>
  <si>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</si>
  <si>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</si>
  <si>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</si>
  <si>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</si>
  <si>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</si>
  <si>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</si>
  <si>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</si>
  <si>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</si>
  <si>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</si>
  <si>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</si>
  <si>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</si>
  <si>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</si>
  <si>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</si>
  <si>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</si>
  <si>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</si>
  <si>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</si>
  <si>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</si>
  <si>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</si>
  <si>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</si>
  <si>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</si>
  <si>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</si>
  <si>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</si>
  <si>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</si>
  <si>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</si>
  <si>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</si>
  <si>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</si>
  <si>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</si>
  <si>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</si>
  <si>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</si>
  <si>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</si>
  <si>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</si>
  <si>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</si>
  <si>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</si>
  <si>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</si>
  <si>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</si>
  <si>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</si>
  <si>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</si>
  <si>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</si>
  <si>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</si>
  <si>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</si>
  <si>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</si>
  <si>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</si>
  <si>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</si>
  <si>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</si>
  <si>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</si>
  <si>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</si>
  <si>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</si>
  <si>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</si>
  <si>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</si>
  <si>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</si>
  <si>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</si>
  <si>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</si>
  <si>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</si>
  <si>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</si>
  <si>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</si>
  <si>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</si>
  <si>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</si>
  <si>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</si>
  <si>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</si>
  <si>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</si>
  <si>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</si>
  <si>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</si>
  <si>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</si>
  <si>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</si>
  <si>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</si>
  <si>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</si>
  <si>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</si>
  <si>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</si>
  <si>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</si>
  <si>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</si>
  <si>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</si>
  <si>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</si>
  <si>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</si>
  <si>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</si>
  <si>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</si>
  <si>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</si>
  <si>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</si>
  <si>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</si>
  <si>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</si>
  <si>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</si>
  <si>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</si>
  <si>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</si>
  <si>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</si>
  <si>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</si>
  <si>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</si>
  <si>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</si>
  <si>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</si>
  <si>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</si>
  <si>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</si>
  <si>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</si>
  <si>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</si>
  <si>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</si>
  <si>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</si>
  <si>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</si>
  <si>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</si>
  <si>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</si>
  <si>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</si>
  <si>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</si>
  <si>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</si>
  <si>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</si>
  <si>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</si>
  <si>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</si>
  <si>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</si>
  <si>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</si>
  <si>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</si>
  <si>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</si>
  <si>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</si>
  <si>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</si>
  <si>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</si>
  <si>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</si>
  <si>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</si>
  <si>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</si>
  <si>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</si>
  <si>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</si>
  <si>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</si>
  <si>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</si>
  <si>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</si>
  <si>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</si>
  <si>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</si>
  <si>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</si>
  <si>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</si>
  <si>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</si>
  <si>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</si>
  <si>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</si>
  <si>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</si>
  <si>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</si>
  <si>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</si>
  <si>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</si>
  <si>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</si>
  <si>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</si>
  <si>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</si>
  <si>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</si>
  <si>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</si>
  <si>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</si>
  <si>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</si>
  <si>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</si>
  <si>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</si>
  <si>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</si>
  <si>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</si>
  <si>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</si>
  <si>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</si>
  <si>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</si>
  <si>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</si>
  <si>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</si>
  <si>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</si>
  <si>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</si>
  <si>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</si>
  <si>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</si>
  <si>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</si>
  <si>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</si>
  <si>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</si>
  <si>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</si>
  <si>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</si>
  <si>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</si>
  <si>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</si>
  <si>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</si>
  <si>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</si>
  <si>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</si>
  <si>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</si>
  <si>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</si>
  <si>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</si>
  <si>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</si>
  <si>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</si>
  <si>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</si>
  <si>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</si>
  <si>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</si>
  <si>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</si>
  <si>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</si>
  <si>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</si>
  <si>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</si>
  <si>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</si>
  <si>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</si>
  <si>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</si>
  <si>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</si>
  <si>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</si>
  <si>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</si>
  <si>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</si>
  <si>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</si>
  <si>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</si>
  <si>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</si>
  <si>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</si>
  <si>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</si>
  <si>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</si>
  <si>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</si>
  <si>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</si>
  <si>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</si>
  <si>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</si>
  <si>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</si>
  <si>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</si>
  <si>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</si>
  <si>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</si>
  <si>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</si>
  <si>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</si>
  <si>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</si>
  <si>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</si>
  <si>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</si>
  <si>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</si>
  <si>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</si>
  <si>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</si>
  <si>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</si>
  <si>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</si>
  <si>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</si>
  <si>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</si>
  <si>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</si>
  <si>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</si>
  <si>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</si>
  <si>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</si>
  <si>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</si>
  <si>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</si>
  <si>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</si>
  <si>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</si>
  <si>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</si>
  <si>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</si>
  <si>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</si>
  <si>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</si>
  <si>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</si>
  <si>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</si>
  <si>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</si>
  <si>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</si>
  <si>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</si>
  <si>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</si>
  <si>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</si>
  <si>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</si>
  <si>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</si>
  <si>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</si>
  <si>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</si>
  <si>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</si>
  <si>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</si>
  <si>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</si>
  <si>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</si>
  <si>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</si>
  <si>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</si>
  <si>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</si>
  <si>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</si>
  <si>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</si>
  <si>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</si>
  <si>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</si>
  <si>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</si>
  <si>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</si>
  <si>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</si>
  <si>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</si>
  <si>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</si>
  <si>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</si>
  <si>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</si>
  <si>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</si>
  <si>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</si>
  <si>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</si>
  <si>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</si>
  <si>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</si>
  <si>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</si>
  <si>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</si>
  <si>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</si>
  <si>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</si>
  <si>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</si>
  <si>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</si>
  <si>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</si>
  <si>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</si>
  <si>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</si>
  <si>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</si>
  <si>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</si>
  <si>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</si>
  <si>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</si>
  <si>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</si>
  <si>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</si>
  <si>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</si>
  <si>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</si>
  <si>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</si>
  <si>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</si>
  <si>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</si>
  <si>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</si>
  <si>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</si>
  <si>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</si>
  <si>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</si>
  <si>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</si>
  <si>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</si>
  <si>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</si>
  <si>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</si>
  <si>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</si>
  <si>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</si>
  <si>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</si>
  <si>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</si>
  <si>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</si>
  <si>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</si>
  <si>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</si>
  <si>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</si>
  <si>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</si>
  <si>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</si>
  <si>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</si>
  <si>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</si>
  <si>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</si>
  <si>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</si>
  <si>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</si>
  <si>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</si>
  <si>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</si>
  <si>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</si>
  <si>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</si>
  <si>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</si>
  <si>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</si>
  <si>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</si>
  <si>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</si>
  <si>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</si>
  <si>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</si>
  <si>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</si>
  <si>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</si>
  <si>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</si>
  <si>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</si>
  <si>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</si>
  <si>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</si>
  <si>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</si>
  <si>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</si>
  <si>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</si>
  <si>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</si>
  <si>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</si>
  <si>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</si>
  <si>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</si>
  <si>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</si>
  <si>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</si>
  <si>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</si>
  <si>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</si>
  <si>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</si>
  <si>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</si>
  <si>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</si>
  <si>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</si>
  <si>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</si>
  <si>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</si>
  <si>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</si>
  <si>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</si>
  <si>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</si>
  <si>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</si>
  <si>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</si>
  <si>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</si>
  <si>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</si>
  <si>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</si>
  <si>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</si>
  <si>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</si>
  <si>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</si>
  <si>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</si>
  <si>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</si>
  <si>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</si>
  <si>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</si>
  <si>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</si>
  <si>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</si>
  <si>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</si>
  <si>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</si>
  <si>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</si>
  <si>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</si>
  <si>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</si>
  <si>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</si>
  <si>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</si>
  <si>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</si>
  <si>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</si>
  <si>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</si>
  <si>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</si>
  <si>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</si>
  <si>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</si>
  <si>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</si>
  <si>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</si>
  <si>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</si>
  <si>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</si>
  <si>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</si>
  <si>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</si>
  <si>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</si>
  <si>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</si>
  <si>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</si>
  <si>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</si>
  <si>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</si>
  <si>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</si>
  <si>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</si>
  <si>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</si>
  <si>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</si>
  <si>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</si>
  <si>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</si>
  <si>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</si>
  <si>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</si>
  <si>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</si>
  <si>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</si>
  <si>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</si>
  <si>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</si>
  <si>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</si>
  <si>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</si>
  <si>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</si>
  <si>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</si>
  <si>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</si>
  <si>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</si>
  <si>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</si>
  <si>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</si>
  <si>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</si>
  <si>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</si>
  <si>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</si>
  <si>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</si>
  <si>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</si>
  <si>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</si>
  <si>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</si>
  <si>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</si>
  <si>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</si>
  <si>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</si>
  <si>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</si>
  <si>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</si>
  <si>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</si>
  <si>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</si>
  <si>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</si>
  <si>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</si>
  <si>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</si>
  <si>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</si>
  <si>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</si>
  <si>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</si>
  <si>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</si>
  <si>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</si>
  <si>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</si>
  <si>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</si>
  <si>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</si>
  <si>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</si>
  <si>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</si>
  <si>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</si>
  <si>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</si>
  <si>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</si>
  <si>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</si>
  <si>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</si>
  <si>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</si>
  <si>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</si>
  <si>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</si>
  <si>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</si>
  <si>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</si>
  <si>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</si>
  <si>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</si>
  <si>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</si>
  <si>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</si>
  <si>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</si>
  <si>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</si>
  <si>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</si>
  <si>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</si>
  <si>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</si>
  <si>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</si>
  <si>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</si>
  <si>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</si>
  <si>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</si>
  <si>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</si>
  <si>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</si>
  <si>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</si>
  <si>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</si>
  <si>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</si>
  <si>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</si>
  <si>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</si>
  <si>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</si>
  <si>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</si>
  <si>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</si>
  <si>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</si>
  <si>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</si>
  <si>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</si>
  <si>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</si>
  <si>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</si>
  <si>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</si>
  <si>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</si>
  <si>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</si>
  <si>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</si>
  <si>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</si>
  <si>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</si>
  <si>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</si>
  <si>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</si>
  <si>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</si>
  <si>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</si>
  <si>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</si>
  <si>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</si>
  <si>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</si>
  <si>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</si>
  <si>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</si>
  <si>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</si>
  <si>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</si>
  <si>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</si>
  <si>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</si>
  <si>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</si>
  <si>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</si>
  <si>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</si>
  <si>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</si>
  <si>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</si>
  <si>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</si>
  <si>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</si>
  <si>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</si>
  <si>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</si>
  <si>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</si>
  <si>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</si>
  <si>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</si>
  <si>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</si>
  <si>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</si>
  <si>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</si>
  <si>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</si>
  <si>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</si>
  <si>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</si>
  <si>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</si>
  <si>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</si>
  <si>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</si>
  <si>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</si>
  <si>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</si>
  <si>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</si>
  <si>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</si>
  <si>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</si>
  <si>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</si>
  <si>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</si>
  <si>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</si>
  <si>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</si>
  <si>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</si>
  <si>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</si>
  <si>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</si>
  <si>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</si>
  <si>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</si>
  <si>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</si>
  <si>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</si>
  <si>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</si>
  <si>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</si>
  <si>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</si>
  <si>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</si>
  <si>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</si>
  <si>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</si>
  <si>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</si>
  <si>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</si>
  <si>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</si>
  <si>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</si>
  <si>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</si>
  <si>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</si>
  <si>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</si>
  <si>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</si>
  <si>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</si>
  <si>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</si>
  <si>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</si>
  <si>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</si>
  <si>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</si>
  <si>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</si>
  <si>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</si>
  <si>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</si>
  <si>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</si>
  <si>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</si>
  <si>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</si>
  <si>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</si>
  <si>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</si>
  <si>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</si>
  <si>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</si>
  <si>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</si>
  <si>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</si>
  <si>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</si>
  <si>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</si>
  <si>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</si>
  <si>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</si>
  <si>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</si>
  <si>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</si>
  <si>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</si>
  <si>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</si>
  <si>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</si>
  <si>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</si>
  <si>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</si>
  <si>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</si>
  <si>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</si>
  <si>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</si>
  <si>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</si>
  <si>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</si>
  <si>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</si>
  <si>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</si>
  <si>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</si>
  <si>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</si>
  <si>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</si>
  <si>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</si>
  <si>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</si>
  <si>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</si>
  <si>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</si>
  <si>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</si>
  <si>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</si>
  <si>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</si>
  <si>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</si>
  <si>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</si>
  <si>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</si>
  <si>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</si>
  <si>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</si>
  <si>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</si>
  <si>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</si>
  <si>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</si>
  <si>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</si>
  <si>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</si>
  <si>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</si>
  <si>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</si>
  <si>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</si>
  <si>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</si>
  <si>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</si>
  <si>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</si>
  <si>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</si>
  <si>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</si>
  <si>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</si>
  <si>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</si>
  <si>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</si>
  <si>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</si>
  <si>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</si>
  <si>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</si>
  <si>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</si>
  <si>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</si>
  <si>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</si>
  <si>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</si>
  <si>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</si>
  <si>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</si>
  <si>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</si>
  <si>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</si>
  <si>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</si>
  <si>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</si>
  <si>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</si>
  <si>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</si>
  <si>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</si>
  <si>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</si>
  <si>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</si>
  <si>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</si>
  <si>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</si>
  <si>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</si>
  <si>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</si>
  <si>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</si>
  <si>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</si>
  <si>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</si>
  <si>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</si>
  <si>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</si>
  <si>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</si>
  <si>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</si>
  <si>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</si>
  <si>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</si>
  <si>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</si>
  <si>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</si>
  <si>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</si>
  <si>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</si>
  <si>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</si>
  <si>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</si>
  <si>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</si>
  <si>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</si>
  <si>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</si>
  <si>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</si>
  <si>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</si>
  <si>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</si>
  <si>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</si>
  <si>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</si>
  <si>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</si>
  <si>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</si>
  <si>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</si>
  <si>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</si>
  <si>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</si>
  <si>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</si>
  <si>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</si>
  <si>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</si>
  <si>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</si>
  <si>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</si>
  <si>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</si>
  <si>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</si>
  <si>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</si>
  <si>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</si>
  <si>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</si>
  <si>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</si>
  <si>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</si>
  <si>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</si>
  <si>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</si>
  <si>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</si>
  <si>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</si>
  <si>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</si>
  <si>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</si>
  <si>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</si>
  <si>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</si>
  <si>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</si>
  <si>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</si>
  <si>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</si>
  <si>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</si>
  <si>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</si>
  <si>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</si>
  <si>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</si>
  <si>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</si>
  <si>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</si>
  <si>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</si>
  <si>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</si>
  <si>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</si>
  <si>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</si>
  <si>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</si>
  <si>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</si>
  <si>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</si>
  <si>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</si>
  <si>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</si>
  <si>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</si>
  <si>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</si>
  <si>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</si>
  <si>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</si>
  <si>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</si>
  <si>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</si>
  <si>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</si>
  <si>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</si>
  <si>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</si>
  <si>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</si>
  <si>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</si>
  <si>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</si>
  <si>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</si>
  <si>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</si>
  <si>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</si>
  <si>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</si>
  <si>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</si>
  <si>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</si>
  <si>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</si>
  <si>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</si>
  <si>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</si>
  <si>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</si>
  <si>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</si>
  <si>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</si>
  <si>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</si>
  <si>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</si>
  <si>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</si>
  <si>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</si>
  <si>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</si>
  <si>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</si>
  <si>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</si>
  <si>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</si>
  <si>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</si>
  <si>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</si>
  <si>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</si>
  <si>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</si>
  <si>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</si>
  <si>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</si>
  <si>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</si>
  <si>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</si>
  <si>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</si>
  <si>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</si>
  <si>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</si>
  <si>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</si>
  <si>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</si>
  <si>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</si>
  <si>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</si>
  <si>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</si>
  <si>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</si>
  <si>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</si>
  <si>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</si>
  <si>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</si>
  <si>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</si>
  <si>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</si>
  <si>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</si>
  <si>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</si>
  <si>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</si>
  <si>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</si>
  <si>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</si>
  <si>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</si>
  <si>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</si>
  <si>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</si>
  <si>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</si>
  <si>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</si>
  <si>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</si>
  <si>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</si>
  <si>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</si>
  <si>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</si>
  <si>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</si>
  <si>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</si>
  <si>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</si>
  <si>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</si>
  <si>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</si>
  <si>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</si>
  <si>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</si>
  <si>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</si>
  <si>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</si>
  <si>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</si>
  <si>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</si>
  <si>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</si>
  <si>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</si>
  <si>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</si>
  <si>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</si>
  <si>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</si>
  <si>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</si>
  <si>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</si>
  <si>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</si>
  <si>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</si>
  <si>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</si>
  <si>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</si>
  <si>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</si>
  <si>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</si>
  <si>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</si>
  <si>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</si>
  <si>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</si>
  <si>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</si>
  <si>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</si>
  <si>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</si>
  <si>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</si>
  <si>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</si>
  <si>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</si>
  <si>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</si>
  <si>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</si>
  <si>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</si>
  <si>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</si>
  <si>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</si>
  <si>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</si>
  <si>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</si>
  <si>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</si>
  <si>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</si>
  <si>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</si>
  <si>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</si>
  <si>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</si>
  <si>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</si>
  <si>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</si>
  <si>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</si>
  <si>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</si>
  <si>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</si>
  <si>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</si>
  <si>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</si>
  <si>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</si>
  <si>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</si>
  <si>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</si>
  <si>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</si>
  <si>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</si>
  <si>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</si>
  <si>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</si>
  <si>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</si>
  <si>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</si>
  <si>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</si>
  <si>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</si>
  <si>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</si>
  <si>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</si>
  <si>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</si>
  <si>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</si>
  <si>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</si>
  <si>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</si>
  <si>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</si>
  <si>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</si>
  <si>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</si>
  <si>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</si>
  <si>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</si>
  <si>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</si>
  <si>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</si>
  <si>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</si>
  <si>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</si>
  <si>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</si>
  <si>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</si>
  <si>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</si>
  <si>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</si>
  <si>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</si>
  <si>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</si>
  <si>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</si>
  <si>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</si>
  <si>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</si>
  <si>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</si>
  <si>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</si>
  <si>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</si>
  <si>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</si>
  <si>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</si>
  <si>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</si>
  <si>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</si>
  <si>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</si>
  <si>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</si>
  <si>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</si>
  <si>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</si>
  <si>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</si>
  <si>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</si>
  <si>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</si>
  <si>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</si>
  <si>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</si>
  <si>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</si>
  <si>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</si>
  <si>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</si>
  <si>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</si>
  <si>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</si>
  <si>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</si>
  <si>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</si>
  <si>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</si>
  <si>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</si>
  <si>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</si>
  <si>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</si>
  <si>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</si>
  <si>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</si>
  <si>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</si>
  <si>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</si>
  <si>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</si>
  <si>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</si>
  <si>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</si>
  <si>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</si>
  <si>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</si>
  <si>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</si>
  <si>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</si>
  <si>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</si>
  <si>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</si>
  <si>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</si>
  <si>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</si>
  <si>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</si>
  <si>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</si>
  <si>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</si>
  <si>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</si>
  <si>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</si>
  <si>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</si>
  <si>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</si>
  <si>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</si>
  <si>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</si>
  <si>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</si>
  <si>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</si>
  <si>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</si>
  <si>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</si>
  <si>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</si>
  <si>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</si>
  <si>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</si>
  <si>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</si>
  <si>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</si>
  <si>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</si>
  <si>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</si>
  <si>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</si>
  <si>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</si>
  <si>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</si>
  <si>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</si>
  <si>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</si>
  <si>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</si>
  <si>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</si>
  <si>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</si>
  <si>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</si>
  <si>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</si>
  <si>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</si>
  <si>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</si>
  <si>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</si>
  <si>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</si>
  <si>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</si>
  <si>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</si>
  <si>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</si>
  <si>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</si>
  <si>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</si>
  <si>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</si>
  <si>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</si>
  <si>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</si>
  <si>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</si>
  <si>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</si>
  <si>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</si>
  <si>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</si>
  <si>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</si>
  <si>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</si>
  <si>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</si>
  <si>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</si>
  <si>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</si>
  <si>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</si>
  <si>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</si>
  <si>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</si>
  <si>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</si>
  <si>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</si>
  <si>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</si>
  <si>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</si>
  <si>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</si>
  <si>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</si>
  <si>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</si>
  <si>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</si>
  <si>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</si>
  <si>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</si>
  <si>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</si>
  <si>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</si>
  <si>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</si>
  <si>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</si>
  <si>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</si>
  <si>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</si>
  <si>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</si>
  <si>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</si>
  <si>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</si>
  <si>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</si>
  <si>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</si>
  <si>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</si>
  <si>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</si>
  <si>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</si>
  <si>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</si>
  <si>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</si>
  <si>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</si>
  <si>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</si>
  <si>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</si>
  <si>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</si>
  <si>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</si>
  <si>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</si>
  <si>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</si>
  <si>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</si>
  <si>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</si>
  <si>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</si>
  <si>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</si>
  <si>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</si>
  <si>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</si>
  <si>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</si>
  <si>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</si>
  <si>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</si>
  <si>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</si>
  <si>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</si>
  <si>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</si>
  <si>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</si>
  <si>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</si>
  <si>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</si>
  <si>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</si>
  <si>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</si>
  <si>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</si>
  <si>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</si>
  <si>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</si>
  <si>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</si>
  <si>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</si>
  <si>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</si>
  <si>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</si>
  <si>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</si>
  <si>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</si>
  <si>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</si>
  <si>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</si>
  <si>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</si>
  <si>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</si>
  <si>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</si>
  <si>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</si>
  <si>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</si>
  <si>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</si>
  <si>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</si>
  <si>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</si>
  <si>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</si>
  <si>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</si>
  <si>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</si>
  <si>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</si>
  <si>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</si>
  <si>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</si>
  <si>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</si>
  <si>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</si>
  <si>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</si>
  <si>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</si>
  <si>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</si>
  <si>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</si>
  <si>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</si>
  <si>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</si>
  <si>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</si>
  <si>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</si>
  <si>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</si>
  <si>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</si>
  <si>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</si>
  <si>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</si>
  <si>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</si>
  <si>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</si>
  <si>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</si>
  <si>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</si>
  <si>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</si>
  <si>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</si>
  <si>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</si>
  <si>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</si>
  <si>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</si>
  <si>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</si>
  <si>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</si>
  <si>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</si>
  <si>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</si>
  <si>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</si>
  <si>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</si>
  <si>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</si>
  <si>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</si>
  <si>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</si>
  <si>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</si>
  <si>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</si>
  <si>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</si>
  <si>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</si>
  <si>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</si>
  <si>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</si>
  <si>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</si>
  <si>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</si>
  <si>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</si>
  <si>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</si>
  <si>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</si>
  <si>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</si>
  <si>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</si>
  <si>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</si>
  <si>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</si>
  <si>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</si>
  <si>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</si>
  <si>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</si>
  <si>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</si>
  <si>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</si>
  <si>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</si>
  <si>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</si>
  <si>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</si>
  <si>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</si>
  <si>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</si>
  <si>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</si>
  <si>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</si>
  <si>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</si>
  <si>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</si>
  <si>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</si>
  <si>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</si>
  <si>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</si>
  <si>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</si>
  <si>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</si>
  <si>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</si>
  <si>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</si>
  <si>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</si>
  <si>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</si>
  <si>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</si>
  <si>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</si>
  <si>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</si>
  <si>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</si>
  <si>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</si>
  <si>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</si>
  <si>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</si>
  <si>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</si>
  <si>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</si>
  <si>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</si>
  <si>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</si>
  <si>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</si>
  <si>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</si>
  <si>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</si>
  <si>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</si>
  <si>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</si>
  <si>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</si>
  <si>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</si>
  <si>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</si>
  <si>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</si>
  <si>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</si>
  <si>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</si>
  <si>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</si>
  <si>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</si>
  <si>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</si>
  <si>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</si>
  <si>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</si>
  <si>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</si>
  <si>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</si>
  <si>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</si>
  <si>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</si>
  <si>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</si>
  <si>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</si>
  <si>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</si>
  <si>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</si>
  <si>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</si>
  <si>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</si>
  <si>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</si>
  <si>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</si>
  <si>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</si>
  <si>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</si>
  <si>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</si>
  <si>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</si>
  <si>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</si>
  <si>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</si>
  <si>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</si>
  <si>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</si>
  <si>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</si>
  <si>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</si>
  <si>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</si>
  <si>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</si>
  <si>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</si>
  <si>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</si>
  <si>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</si>
  <si>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</si>
  <si>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</si>
  <si>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</si>
  <si>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</si>
  <si>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</si>
  <si>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</si>
  <si>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</si>
  <si>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</si>
  <si>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</si>
  <si>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</si>
  <si>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</si>
  <si>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</si>
  <si>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</si>
  <si>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</si>
  <si>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</si>
  <si>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</si>
  <si>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</si>
  <si>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</si>
  <si>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</si>
  <si>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</si>
  <si>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</si>
  <si>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</si>
  <si>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</si>
  <si>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</si>
  <si>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</si>
  <si>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</si>
  <si>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</si>
  <si>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</si>
  <si>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</si>
  <si>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</si>
  <si>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</si>
  <si>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</si>
  <si>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</si>
  <si>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</si>
  <si>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</si>
  <si>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</si>
  <si>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</si>
  <si>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</si>
  <si>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</si>
  <si>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</si>
  <si>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</si>
  <si>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</si>
  <si>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</si>
  <si>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</si>
  <si>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</si>
  <si>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</si>
  <si>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</si>
  <si>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</si>
  <si>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</si>
  <si>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</si>
  <si>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</si>
  <si>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</si>
  <si>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</si>
  <si>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</si>
  <si>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</si>
  <si>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</si>
  <si>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</si>
  <si>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</si>
  <si>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</si>
  <si>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</si>
  <si>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</si>
  <si>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</si>
  <si>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</si>
  <si>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</si>
  <si>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</si>
  <si>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</si>
  <si>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</si>
  <si>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</si>
  <si>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</si>
  <si>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</si>
  <si>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</si>
  <si>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</si>
  <si>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</si>
  <si>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</si>
  <si>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</si>
  <si>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</si>
  <si>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</si>
  <si>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</si>
  <si>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</si>
  <si>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</si>
  <si>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</si>
  <si>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</si>
  <si>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</si>
  <si>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</si>
  <si>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</si>
  <si>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</si>
  <si>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</si>
  <si>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</si>
  <si>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</si>
  <si>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</si>
  <si>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</si>
  <si>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</si>
  <si>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</si>
  <si>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</si>
  <si>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</si>
  <si>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</si>
  <si>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</si>
  <si>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</si>
  <si>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</si>
  <si>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</si>
  <si>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</si>
  <si>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</si>
  <si>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</si>
  <si>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</si>
  <si>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</si>
  <si>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</si>
  <si>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</si>
  <si>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</si>
  <si>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</si>
  <si>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</si>
  <si>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</si>
  <si>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</si>
  <si>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</si>
  <si>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</si>
  <si>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</si>
  <si>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</si>
  <si>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</si>
  <si>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</si>
  <si>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</si>
  <si>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</si>
  <si>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</si>
  <si>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</si>
  <si>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</si>
  <si>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</si>
  <si>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</si>
  <si>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</si>
  <si>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</si>
  <si>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</si>
  <si>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</si>
  <si>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</si>
  <si>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</si>
  <si>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</si>
  <si>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</si>
  <si>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</si>
  <si>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</si>
  <si>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</si>
  <si>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</si>
  <si>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</si>
  <si>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</si>
  <si>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</si>
  <si>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</si>
  <si>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</si>
  <si>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</si>
  <si>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</si>
  <si>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</si>
  <si>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</si>
  <si>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</si>
  <si>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</si>
  <si>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</si>
  <si>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</si>
  <si>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</si>
  <si>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</si>
  <si>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</si>
  <si>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</si>
  <si>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</si>
  <si>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</si>
  <si>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</si>
  <si>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</si>
  <si>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</si>
  <si>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</si>
  <si>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</si>
  <si>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</si>
  <si>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</si>
  <si>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</si>
  <si>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</si>
  <si>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</si>
  <si>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</si>
  <si>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</si>
  <si>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</si>
  <si>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</si>
  <si>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</si>
  <si>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</si>
  <si>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</si>
  <si>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</si>
  <si>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</si>
  <si>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</si>
  <si>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</si>
  <si>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</si>
  <si>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</si>
  <si>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</si>
  <si>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</si>
  <si>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</si>
  <si>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</si>
  <si>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</si>
  <si>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</si>
  <si>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</si>
  <si>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</si>
  <si>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</si>
  <si>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</si>
  <si>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</si>
  <si>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</si>
  <si>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</si>
  <si>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</si>
  <si>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</si>
  <si>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</si>
  <si>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</si>
  <si>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</si>
  <si>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</si>
  <si>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</si>
  <si>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</si>
  <si>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</si>
  <si>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</si>
  <si>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</si>
  <si>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</si>
  <si>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</si>
  <si>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</si>
  <si>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</si>
  <si>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</si>
  <si>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</si>
  <si>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</si>
  <si>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</si>
  <si>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</si>
  <si>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</si>
  <si>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</si>
  <si>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</si>
  <si>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</si>
  <si>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</si>
  <si>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</si>
  <si>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</si>
  <si>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</si>
  <si>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</si>
  <si>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</si>
  <si>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</si>
  <si>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</si>
  <si>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</si>
  <si>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</si>
  <si>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</si>
  <si>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</si>
  <si>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</si>
  <si>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</si>
  <si>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</si>
  <si>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</si>
  <si>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</si>
  <si>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</si>
  <si>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</si>
  <si>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</si>
  <si>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</si>
  <si>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</si>
  <si>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</si>
  <si>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</si>
  <si>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</si>
  <si>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</si>
  <si>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</si>
  <si>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</si>
  <si>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</si>
  <si>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</si>
  <si>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</si>
  <si>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</si>
  <si>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</si>
  <si>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</si>
  <si>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</si>
  <si>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</si>
  <si>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</si>
  <si>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</si>
  <si>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</si>
  <si>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</si>
  <si>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</si>
  <si>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</si>
  <si>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</si>
  <si>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</si>
  <si>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</si>
  <si>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</si>
  <si>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</si>
  <si>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</si>
  <si>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</si>
  <si>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</si>
  <si>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</si>
  <si>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</si>
  <si>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</si>
  <si>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</si>
  <si>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</si>
  <si>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</si>
  <si>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</si>
  <si>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</si>
  <si>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</si>
  <si>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</si>
  <si>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</si>
  <si>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</si>
  <si>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</si>
  <si>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</si>
  <si>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</si>
  <si>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</si>
  <si>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</si>
  <si>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</si>
  <si>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</si>
  <si>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</si>
  <si>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</si>
  <si>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</si>
  <si>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</si>
  <si>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</si>
  <si>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</si>
  <si>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</si>
  <si>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</si>
  <si>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</si>
  <si>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</si>
  <si>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</si>
  <si>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</si>
  <si>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</si>
  <si>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</si>
  <si>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</si>
  <si>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</si>
  <si>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</si>
  <si>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</si>
  <si>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</si>
  <si>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</si>
  <si>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</si>
  <si>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</si>
  <si>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</si>
  <si>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</si>
  <si>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</si>
  <si>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</si>
  <si>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</si>
  <si>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</si>
  <si>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</si>
  <si>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</si>
  <si>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</si>
  <si>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</si>
  <si>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</si>
  <si>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</si>
  <si>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</si>
  <si>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</si>
  <si>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</si>
  <si>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</si>
  <si>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</si>
  <si>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</si>
  <si>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</si>
  <si>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</si>
  <si>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</si>
  <si>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</si>
  <si>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</si>
  <si>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</si>
  <si>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</si>
  <si>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</si>
  <si>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</si>
  <si>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</si>
  <si>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</si>
  <si>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</si>
  <si>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</si>
  <si>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</si>
  <si>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</si>
  <si>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</si>
  <si>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</si>
  <si>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</si>
  <si>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</si>
  <si>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</si>
  <si>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</si>
  <si>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</si>
  <si>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</si>
  <si>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</si>
  <si>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</si>
  <si>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</si>
  <si>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</si>
  <si>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</si>
  <si>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</si>
  <si>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</si>
  <si>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</si>
  <si>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</si>
  <si>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</si>
  <si>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</si>
  <si>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</si>
  <si>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</si>
  <si>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</si>
  <si>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</si>
  <si>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</si>
  <si>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</si>
  <si>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</si>
  <si>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</si>
  <si>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</si>
  <si>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</si>
  <si>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</si>
  <si>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</si>
  <si>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</si>
  <si>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</si>
  <si>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</si>
  <si>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</si>
  <si>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</si>
  <si>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</si>
  <si>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</si>
  <si>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</si>
  <si>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</si>
  <si>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</si>
  <si>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</si>
  <si>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</si>
  <si>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</si>
  <si>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</si>
  <si>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</si>
  <si>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</si>
  <si>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</si>
  <si>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</si>
  <si>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</si>
  <si>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</si>
  <si>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</si>
  <si>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</si>
  <si>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</si>
  <si>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</si>
  <si>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</si>
  <si>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</si>
  <si>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</si>
  <si>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</si>
  <si>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</si>
  <si>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</si>
  <si>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</si>
  <si>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</si>
  <si>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</si>
  <si>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</si>
  <si>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</si>
  <si>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</si>
  <si>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</si>
  <si>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</si>
  <si>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</si>
  <si>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</si>
  <si>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</si>
  <si>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</si>
  <si>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</si>
  <si>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</si>
  <si>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</si>
  <si>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</si>
  <si>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</si>
  <si>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</si>
  <si>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</si>
  <si>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</si>
  <si>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</si>
  <si>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</si>
  <si>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</si>
  <si>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</si>
  <si>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</si>
  <si>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</si>
  <si>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</si>
  <si>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</si>
  <si>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</si>
  <si>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</si>
  <si>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</si>
  <si>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</si>
  <si>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</si>
  <si>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</si>
  <si>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</si>
  <si>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</si>
  <si>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</si>
  <si>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</si>
  <si>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</si>
  <si>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</si>
  <si>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</si>
  <si>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</si>
  <si>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</si>
  <si>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</si>
  <si>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</si>
  <si>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</si>
  <si>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</si>
  <si>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</si>
  <si>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</si>
  <si>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</si>
  <si>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</si>
  <si>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</si>
  <si>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</si>
  <si>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</si>
  <si>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</si>
  <si>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</si>
  <si>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</si>
  <si>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</si>
  <si>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</si>
  <si>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</si>
  <si>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</si>
  <si>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</si>
  <si>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</si>
  <si>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</si>
  <si>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</si>
  <si>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</si>
  <si>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</si>
  <si>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</si>
  <si>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</si>
  <si>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</si>
  <si>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</si>
  <si>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</si>
  <si>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</si>
  <si>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</si>
  <si>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</si>
  <si>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</si>
  <si>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</si>
  <si>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</si>
  <si>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</si>
  <si>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</si>
  <si>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</si>
  <si>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</si>
  <si>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</si>
  <si>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</si>
  <si>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</si>
  <si>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</si>
  <si>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</si>
  <si>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</si>
  <si>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</si>
  <si>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</si>
  <si>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</si>
  <si>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</si>
  <si>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</si>
  <si>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</si>
  <si>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</si>
  <si>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</si>
  <si>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</si>
  <si>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</si>
  <si>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</si>
  <si>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</si>
  <si>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</si>
  <si>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</si>
  <si>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</si>
  <si>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</si>
  <si>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</si>
  <si>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</si>
  <si>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</si>
  <si>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</si>
  <si>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</si>
  <si>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</si>
  <si>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</si>
  <si>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</si>
  <si>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</si>
  <si>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</si>
  <si>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</si>
  <si>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</si>
  <si>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</si>
  <si>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</si>
  <si>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</si>
  <si>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</si>
  <si>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</si>
  <si>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</si>
  <si>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</si>
  <si>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</si>
  <si>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</si>
  <si>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</si>
  <si>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</si>
  <si>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</si>
  <si>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</si>
  <si>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</si>
  <si>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</si>
  <si>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</si>
  <si>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</si>
  <si>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</si>
  <si>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</si>
  <si>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</si>
  <si>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</si>
  <si>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</si>
  <si>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</si>
  <si>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</si>
  <si>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</si>
  <si>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</si>
  <si>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</si>
  <si>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</si>
  <si>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</si>
  <si>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</si>
  <si>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</si>
  <si>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</si>
  <si>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</si>
  <si>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</si>
  <si>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</si>
  <si>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</si>
  <si>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</si>
  <si>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</si>
  <si>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</si>
  <si>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</si>
  <si>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</si>
  <si>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</si>
  <si>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</si>
  <si>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</si>
  <si>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</si>
  <si>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</si>
  <si>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</si>
  <si>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</si>
  <si>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</si>
  <si>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</si>
  <si>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</si>
  <si>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</si>
  <si>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</si>
  <si>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</si>
  <si>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</si>
  <si>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</si>
  <si>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</si>
  <si>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</si>
  <si>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</si>
  <si>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</si>
  <si>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</si>
  <si>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</si>
  <si>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</si>
  <si>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</si>
  <si>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</si>
  <si>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</si>
  <si>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</si>
  <si>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</si>
  <si>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</si>
  <si>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</si>
  <si>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</si>
  <si>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</si>
  <si>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</si>
  <si>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</si>
  <si>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</si>
  <si>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</si>
  <si>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</si>
  <si>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</si>
  <si>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</si>
  <si>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</si>
  <si>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</si>
  <si>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</si>
  <si>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</si>
  <si>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</si>
  <si>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</si>
  <si>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</si>
  <si>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</si>
  <si>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</si>
  <si>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</si>
  <si>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</si>
  <si>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</si>
  <si>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</si>
  <si>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</si>
  <si>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</si>
  <si>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</si>
  <si>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</si>
  <si>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</si>
  <si>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</si>
  <si>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</si>
  <si>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</si>
  <si>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</si>
  <si>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</si>
  <si>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</si>
  <si>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</si>
  <si>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</si>
  <si>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</si>
  <si>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</si>
  <si>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</si>
  <si>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</si>
  <si>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</si>
  <si>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</si>
  <si>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</si>
  <si>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</si>
  <si>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</si>
  <si>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</si>
  <si>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</si>
  <si>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</si>
  <si>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</si>
  <si>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</si>
  <si>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</si>
  <si>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</si>
  <si>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</si>
  <si>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</si>
  <si>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</si>
  <si>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</si>
  <si>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</si>
  <si>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</si>
  <si>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</si>
  <si>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</si>
  <si>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</si>
  <si>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</si>
  <si>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</si>
  <si>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</si>
  <si>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</si>
  <si>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</si>
  <si>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</si>
  <si>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</si>
  <si>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</si>
  <si>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</si>
  <si>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</si>
  <si>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</si>
  <si>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</si>
  <si>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</si>
  <si>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</si>
  <si>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</si>
  <si>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</si>
  <si>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</si>
  <si>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</si>
  <si>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</si>
  <si>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</si>
  <si>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</si>
  <si>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</si>
  <si>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</si>
  <si>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</si>
  <si>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</si>
  <si>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</si>
  <si>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</si>
  <si>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</si>
  <si>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</si>
  <si>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</si>
  <si>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</si>
  <si>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</si>
  <si>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</si>
  <si>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</si>
  <si>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</si>
  <si>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</si>
  <si>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</si>
  <si>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</si>
  <si>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</si>
  <si>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</si>
  <si>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</si>
  <si>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</si>
  <si>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</si>
  <si>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</si>
  <si>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</si>
  <si>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</si>
  <si>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</si>
  <si>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</si>
  <si>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</si>
  <si>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</si>
  <si>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</si>
  <si>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</si>
  <si>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</si>
  <si>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</si>
  <si>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</si>
  <si>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</si>
  <si>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</si>
  <si>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</si>
  <si>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</si>
  <si>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</si>
  <si>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</si>
  <si>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</si>
  <si>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</si>
  <si>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</si>
  <si>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</si>
  <si>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</si>
  <si>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</si>
  <si>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</si>
  <si>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</si>
  <si>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</si>
  <si>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</si>
  <si>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</si>
  <si>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</si>
  <si>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</si>
  <si>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</si>
  <si>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</si>
  <si>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</si>
  <si>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</si>
  <si>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</si>
  <si>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</si>
  <si>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</si>
  <si>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</si>
  <si>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</si>
  <si>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</si>
  <si>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</si>
  <si>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</si>
  <si>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</si>
  <si>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</si>
  <si>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</si>
  <si>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</si>
  <si>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</si>
  <si>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</si>
  <si>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</si>
  <si>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</si>
  <si>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</si>
  <si>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</si>
  <si>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</si>
  <si>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</si>
  <si>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</si>
  <si>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</si>
  <si>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</si>
  <si>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</si>
  <si>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</si>
  <si>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</si>
  <si>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</si>
  <si>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</si>
  <si>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</si>
  <si>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</si>
  <si>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</si>
  <si>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</si>
  <si>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</si>
  <si>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</si>
  <si>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</si>
  <si>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</si>
  <si>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</si>
  <si>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</si>
  <si>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</si>
  <si>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</si>
  <si>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</si>
  <si>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</si>
  <si>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</si>
  <si>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</si>
  <si>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</si>
  <si>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</si>
  <si>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</si>
  <si>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</si>
  <si>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</si>
  <si>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</si>
  <si>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</si>
  <si>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</si>
  <si>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</si>
  <si>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</si>
  <si>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</si>
  <si>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</si>
  <si>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</si>
  <si>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</si>
  <si>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</si>
  <si>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</si>
  <si>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</si>
  <si>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</si>
  <si>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</si>
  <si>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</si>
  <si>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</si>
  <si>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</si>
  <si>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</si>
  <si>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</si>
  <si>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</si>
  <si>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</si>
  <si>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</si>
  <si>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</si>
  <si>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</si>
  <si>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</si>
  <si>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</si>
  <si>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</si>
  <si>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</si>
  <si>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</si>
  <si>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</si>
  <si>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</si>
  <si>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</si>
  <si>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</si>
  <si>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</si>
  <si>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</si>
  <si>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</si>
  <si>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</si>
  <si>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</si>
  <si>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</si>
  <si>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</si>
  <si>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</si>
  <si>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</si>
  <si>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</si>
  <si>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</si>
  <si>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</si>
  <si>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</si>
  <si>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</si>
  <si>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</si>
  <si>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</si>
  <si>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</si>
  <si>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</si>
  <si>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</si>
  <si>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</si>
  <si>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</si>
  <si>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</si>
  <si>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</si>
  <si>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</si>
  <si>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</si>
  <si>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</si>
  <si>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</si>
  <si>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</si>
  <si>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</si>
  <si>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</si>
  <si>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</si>
  <si>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</si>
  <si>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</si>
  <si>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</si>
  <si>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</si>
  <si>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</si>
  <si>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</si>
  <si>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</si>
  <si>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</si>
  <si>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</si>
  <si>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</si>
  <si>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</si>
  <si>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</si>
  <si>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</si>
  <si>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</si>
  <si>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</si>
  <si>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</si>
  <si>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</si>
  <si>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</si>
  <si>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</si>
  <si>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</si>
  <si>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</si>
  <si>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</si>
  <si>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</si>
  <si>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</si>
  <si>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</si>
  <si>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</si>
  <si>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</si>
  <si>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</si>
  <si>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</si>
  <si>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</si>
  <si>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</si>
  <si>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</si>
  <si>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</si>
  <si>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</si>
  <si>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</si>
  <si>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</si>
  <si>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</si>
  <si>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</si>
  <si>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</si>
  <si>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</si>
  <si>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</si>
  <si>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</si>
  <si>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</si>
  <si>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</si>
  <si>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</si>
  <si>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</si>
  <si>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</si>
  <si>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</si>
  <si>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</si>
  <si>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</si>
  <si>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</si>
  <si>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</si>
  <si>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</si>
  <si>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</si>
  <si>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</si>
  <si>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</si>
  <si>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</si>
  <si>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</si>
  <si>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</si>
  <si>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</si>
  <si>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</si>
  <si>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</si>
  <si>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</si>
  <si>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</si>
  <si>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</si>
  <si>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</si>
  <si>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</si>
  <si>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</si>
  <si>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</si>
  <si>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</si>
  <si>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</si>
  <si>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</si>
  <si>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</si>
  <si>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</si>
  <si>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</si>
  <si>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</si>
  <si>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</si>
  <si>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</si>
  <si>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</si>
  <si>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</si>
  <si>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</si>
  <si>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</si>
  <si>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</si>
  <si>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</si>
  <si>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</si>
  <si>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</si>
  <si>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</si>
  <si>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</si>
  <si>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</si>
  <si>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</si>
  <si>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</si>
  <si>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</si>
  <si>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</si>
  <si>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</si>
  <si>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</si>
  <si>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</si>
  <si>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</si>
  <si>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</si>
  <si>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</si>
  <si>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</si>
  <si>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</si>
  <si>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</si>
  <si>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</si>
  <si>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</si>
  <si>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</si>
  <si>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</si>
  <si>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</si>
  <si>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</si>
  <si>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</si>
  <si>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</si>
  <si>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</si>
  <si>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</si>
  <si>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</si>
  <si>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</si>
  <si>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</si>
  <si>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</si>
  <si>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</si>
  <si>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</si>
  <si>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</si>
  <si>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</si>
  <si>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</si>
  <si>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</si>
  <si>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</si>
  <si>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</si>
  <si>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</si>
  <si>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</si>
  <si>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</si>
  <si>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</si>
  <si>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</si>
  <si>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</si>
  <si>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</si>
  <si>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</si>
  <si>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</si>
  <si>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</si>
  <si>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</si>
  <si>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</si>
  <si>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</si>
  <si>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</si>
  <si>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</si>
  <si>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</si>
  <si>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</si>
  <si>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</si>
  <si>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</si>
  <si>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</si>
  <si>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</si>
  <si>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</si>
  <si>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</si>
  <si>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</si>
  <si>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</si>
  <si>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</si>
  <si>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</si>
  <si>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</si>
  <si>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</si>
  <si>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</si>
  <si>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</si>
  <si>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</si>
  <si>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</si>
  <si>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</si>
  <si>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</si>
  <si>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</si>
  <si>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</si>
  <si>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</si>
  <si>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</si>
  <si>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</si>
  <si>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</si>
  <si>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</si>
  <si>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</si>
  <si>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</si>
  <si>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</si>
  <si>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</si>
  <si>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</si>
  <si>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</si>
  <si>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</si>
  <si>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</si>
  <si>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</si>
  <si>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</si>
  <si>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</si>
  <si>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</si>
  <si>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</si>
  <si>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</si>
  <si>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</si>
  <si>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</si>
  <si>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</si>
  <si>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</si>
  <si>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</si>
  <si>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</si>
  <si>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</si>
  <si>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</si>
  <si>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</si>
  <si>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</si>
  <si>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</si>
  <si>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</si>
  <si>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</si>
  <si>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</si>
  <si>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</si>
  <si>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</si>
  <si>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</si>
  <si>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</si>
  <si>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</si>
  <si>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</si>
  <si>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</si>
  <si>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</si>
  <si>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</si>
  <si>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</si>
  <si>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</si>
  <si>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</si>
  <si>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</si>
  <si>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</si>
  <si>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</si>
  <si>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</si>
  <si>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</si>
  <si>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</si>
  <si>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</si>
  <si>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</si>
  <si>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</si>
  <si>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</si>
  <si>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</si>
  <si>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</si>
  <si>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</si>
  <si>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</si>
  <si>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</si>
  <si>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</si>
  <si>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</si>
  <si>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</si>
  <si>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</si>
  <si>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</si>
  <si>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</si>
  <si>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</si>
  <si>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</si>
  <si>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</si>
  <si>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</si>
  <si>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</si>
  <si>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</si>
  <si>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</si>
  <si>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</si>
  <si>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</si>
  <si>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</si>
  <si>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</si>
  <si>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</si>
  <si>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</si>
  <si>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</si>
  <si>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</si>
  <si>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</si>
  <si>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</si>
  <si>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</si>
  <si>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</si>
  <si>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</si>
  <si>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</si>
  <si>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</si>
  <si>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</si>
  <si>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</si>
  <si>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</si>
  <si>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</si>
  <si>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</si>
  <si>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</si>
  <si>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</si>
  <si>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</si>
  <si>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</si>
  <si>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</si>
  <si>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</si>
  <si>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</si>
  <si>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</si>
  <si>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</si>
  <si>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</si>
  <si>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</si>
  <si>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</si>
  <si>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</si>
  <si>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</si>
  <si>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</si>
  <si>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</si>
  <si>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</si>
  <si>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</si>
  <si>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</si>
  <si>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</si>
  <si>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</si>
  <si>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</si>
  <si>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</si>
  <si>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</si>
  <si>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</si>
  <si>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</si>
  <si>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</si>
  <si>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</si>
  <si>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</si>
  <si>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</si>
  <si>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</si>
  <si>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</si>
  <si>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</si>
  <si>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</si>
  <si>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</si>
  <si>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</si>
  <si>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</si>
  <si>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</si>
  <si>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</si>
  <si>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</si>
  <si>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</si>
  <si>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</si>
  <si>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</si>
  <si>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</si>
  <si>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</si>
  <si>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</si>
  <si>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</si>
  <si>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</si>
  <si>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</si>
  <si>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</si>
  <si>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</si>
  <si>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</si>
  <si>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</si>
  <si>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</si>
  <si>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</si>
  <si>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</si>
  <si>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</si>
  <si>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</si>
  <si>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</si>
  <si>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</si>
  <si>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</si>
  <si>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</si>
  <si>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</si>
  <si>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</si>
  <si>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</si>
  <si>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</si>
  <si>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</si>
  <si>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</si>
  <si>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</si>
  <si>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</si>
  <si>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</si>
  <si>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</si>
  <si>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</si>
  <si>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</si>
  <si>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</si>
  <si>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</si>
  <si>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</si>
  <si>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</si>
  <si>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</si>
  <si>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</si>
  <si>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</si>
  <si>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</si>
  <si>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</si>
  <si>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</si>
  <si>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</si>
  <si>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</si>
  <si>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</si>
  <si>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</si>
  <si>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</si>
  <si>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</si>
  <si>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</si>
  <si>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</si>
  <si>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</si>
  <si>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</si>
  <si>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</si>
  <si>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</si>
  <si>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</si>
  <si>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</si>
  <si>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</si>
  <si>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</si>
  <si>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</si>
  <si>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</si>
  <si>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</si>
  <si>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</si>
  <si>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</si>
  <si>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</si>
  <si>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</si>
  <si>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</si>
  <si>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</si>
  <si>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</si>
  <si>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</si>
  <si>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</si>
  <si>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</si>
  <si>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</si>
  <si>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</si>
  <si>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</si>
  <si>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</si>
  <si>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</si>
  <si>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</si>
  <si>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</si>
  <si>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</si>
  <si>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</si>
  <si>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</si>
  <si>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</si>
  <si>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</si>
  <si>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</si>
  <si>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</si>
  <si>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</si>
  <si>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</si>
  <si>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</si>
  <si>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</si>
  <si>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</si>
  <si>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</si>
  <si>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</si>
  <si>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</si>
  <si>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</si>
  <si>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</si>
  <si>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</si>
  <si>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</si>
  <si>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</si>
  <si>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</si>
  <si>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</si>
  <si>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</si>
  <si>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</si>
  <si>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</si>
  <si>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</si>
  <si>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</si>
  <si>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</si>
  <si>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</si>
  <si>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</si>
  <si>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</si>
  <si>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</si>
  <si>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</si>
  <si>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</si>
  <si>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</si>
  <si>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</si>
  <si>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</si>
  <si>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</si>
  <si>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</si>
  <si>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</si>
  <si>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</si>
  <si>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</si>
  <si>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</si>
  <si>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</si>
  <si>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</si>
  <si>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</si>
  <si>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</si>
  <si>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</si>
  <si>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</si>
  <si>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</si>
  <si>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</si>
  <si>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</si>
  <si>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</si>
  <si>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</si>
  <si>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</si>
  <si>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</si>
  <si>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</si>
  <si>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</si>
  <si>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</si>
  <si>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</si>
  <si>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</si>
  <si>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</si>
  <si>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</si>
  <si>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</si>
  <si>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</si>
  <si>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</si>
  <si>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</si>
  <si>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</si>
  <si>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</si>
  <si>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</si>
  <si>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</si>
  <si>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</si>
  <si>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</si>
  <si>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</si>
  <si>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</si>
  <si>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</si>
  <si>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</si>
  <si>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</si>
  <si>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</si>
  <si>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</si>
  <si>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</si>
  <si>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</si>
  <si>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</si>
  <si>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</si>
  <si>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</si>
  <si>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</si>
  <si>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</si>
  <si>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</si>
  <si>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</si>
  <si>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</si>
  <si>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</si>
  <si>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</si>
  <si>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</si>
  <si>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</si>
  <si>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</si>
  <si>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</si>
  <si>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</si>
  <si>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</si>
  <si>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</si>
  <si>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</si>
  <si>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</si>
  <si>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</si>
  <si>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</si>
  <si>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</si>
  <si>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</si>
  <si>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</si>
  <si>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</si>
  <si>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</si>
  <si>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</si>
  <si>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</si>
  <si>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</si>
  <si>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</si>
  <si>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</si>
  <si>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</si>
  <si>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</si>
  <si>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</si>
  <si>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</si>
  <si>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</si>
  <si>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</si>
  <si>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</si>
  <si>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</si>
  <si>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</si>
  <si>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</si>
  <si>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</si>
  <si>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</si>
  <si>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</si>
  <si>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</si>
  <si>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</si>
  <si>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</si>
  <si>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</si>
  <si>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</si>
  <si>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</si>
  <si>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</si>
  <si>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</si>
  <si>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</si>
  <si>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</si>
  <si>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</si>
  <si>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</si>
  <si>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</si>
  <si>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</si>
  <si>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</si>
  <si>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</si>
  <si>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</si>
  <si>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</si>
  <si>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</si>
  <si>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</si>
  <si>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</si>
  <si>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</si>
  <si>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</si>
  <si>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</si>
  <si>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</si>
  <si>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</si>
  <si>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</si>
  <si>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</si>
  <si>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</si>
  <si>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</si>
  <si>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</si>
  <si>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</si>
  <si>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</si>
  <si>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</si>
  <si>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</si>
  <si>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</si>
  <si>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</si>
  <si>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</si>
  <si>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</si>
  <si>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</si>
  <si>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</si>
  <si>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</si>
  <si>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</si>
  <si>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</si>
  <si>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</si>
  <si>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</si>
  <si>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</si>
  <si>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</si>
  <si>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</si>
  <si>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</si>
  <si>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</si>
  <si>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</si>
  <si>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</si>
  <si>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</si>
  <si>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</si>
  <si>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</si>
  <si>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</si>
  <si>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</si>
  <si>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</si>
  <si>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</si>
  <si>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</si>
  <si>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</si>
  <si>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</si>
  <si>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</si>
  <si>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</si>
  <si>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</si>
  <si>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</si>
  <si>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</si>
  <si>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</si>
  <si>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</si>
  <si>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</si>
  <si>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</si>
  <si>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</si>
  <si>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</si>
  <si>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</si>
  <si>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</si>
  <si>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</si>
  <si>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</si>
  <si>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</si>
  <si>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</si>
  <si>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</si>
  <si>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</si>
  <si>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</si>
  <si>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</si>
  <si>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</si>
  <si>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</si>
  <si>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</si>
  <si>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</si>
  <si>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</si>
  <si>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</si>
  <si>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</si>
  <si>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</si>
  <si>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</si>
  <si>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</si>
  <si>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</si>
  <si>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</si>
  <si>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</si>
  <si>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</si>
  <si>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</si>
  <si>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</si>
  <si>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</si>
  <si>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</si>
  <si>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</si>
  <si>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</si>
  <si>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</si>
  <si>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</si>
  <si>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</si>
  <si>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</si>
  <si>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</si>
  <si>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</si>
  <si>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</si>
  <si>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</si>
  <si>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</si>
  <si>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</si>
  <si>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</si>
  <si>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</si>
  <si>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</si>
  <si>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</si>
  <si>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</si>
  <si>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</si>
  <si>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</si>
  <si>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</si>
  <si>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</si>
  <si>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</si>
  <si>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</si>
  <si>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</si>
  <si>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</si>
  <si>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</si>
  <si>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</si>
  <si>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</si>
  <si>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</si>
  <si>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</si>
  <si>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</si>
  <si>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</si>
  <si>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</si>
  <si>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</si>
  <si>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</si>
  <si>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</si>
  <si>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</si>
  <si>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</si>
  <si>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</si>
  <si>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</si>
  <si>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</si>
  <si>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</si>
  <si>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</si>
  <si>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</si>
  <si>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</si>
  <si>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</si>
  <si>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</si>
  <si>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</si>
  <si>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</si>
  <si>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</si>
  <si>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</si>
  <si>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</si>
  <si>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</si>
  <si>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</si>
  <si>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</si>
  <si>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</si>
  <si>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</si>
  <si>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</si>
  <si>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</si>
  <si>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</si>
  <si>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</si>
  <si>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</si>
  <si>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</si>
  <si>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</si>
  <si>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</si>
  <si>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</si>
  <si>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</si>
  <si>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</si>
  <si>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</si>
  <si>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</si>
  <si>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</si>
  <si>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</si>
  <si>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</si>
  <si>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</si>
  <si>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</si>
  <si>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</si>
  <si>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</si>
  <si>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</si>
  <si>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</si>
  <si>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</si>
  <si>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</si>
  <si>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</si>
  <si>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</si>
  <si>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</si>
  <si>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</si>
  <si>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</si>
  <si>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</si>
  <si>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</si>
  <si>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</si>
  <si>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</si>
  <si>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</si>
  <si>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</si>
  <si>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</si>
  <si>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</si>
  <si>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</si>
  <si>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</si>
  <si>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</si>
  <si>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</si>
  <si>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</si>
  <si>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</si>
  <si>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</si>
  <si>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</si>
  <si>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</si>
  <si>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</si>
  <si>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</si>
  <si>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</si>
  <si>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</si>
  <si>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</si>
  <si>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</si>
  <si>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</si>
  <si>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</si>
  <si>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</si>
  <si>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</si>
  <si>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</si>
  <si>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</si>
  <si>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</si>
  <si>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</si>
  <si>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</si>
  <si>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</si>
  <si>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</si>
  <si>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</si>
  <si>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</si>
  <si>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</si>
  <si>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</si>
  <si>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</si>
  <si>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</si>
  <si>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</si>
  <si>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</si>
  <si>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</si>
  <si>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</si>
  <si>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</si>
  <si>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</si>
  <si>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</si>
  <si>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</si>
  <si>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</si>
  <si>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</si>
  <si>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</si>
  <si>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</si>
  <si>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</si>
  <si>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</si>
  <si>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</si>
  <si>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</si>
  <si>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</si>
  <si>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</si>
  <si>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</si>
  <si>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</si>
  <si>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</si>
  <si>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</si>
  <si>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</si>
  <si>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</si>
  <si>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</si>
  <si>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</si>
  <si>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</si>
  <si>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</si>
  <si>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</si>
  <si>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</si>
  <si>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</si>
  <si>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</si>
  <si>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</si>
  <si>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</si>
  <si>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</si>
  <si>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</si>
  <si>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</si>
  <si>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</si>
  <si>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</si>
  <si>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</si>
  <si>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</si>
  <si>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</si>
  <si>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</si>
  <si>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</si>
  <si>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</si>
  <si>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</si>
  <si>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</si>
  <si>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</si>
  <si>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</si>
  <si>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</si>
  <si>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</si>
  <si>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</si>
  <si>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</si>
  <si>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</si>
  <si>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</si>
  <si>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</si>
  <si>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</si>
  <si>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</si>
  <si>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</si>
  <si>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</si>
  <si>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</si>
  <si>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</si>
  <si>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</si>
  <si>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</si>
  <si>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</si>
  <si>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</si>
  <si>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</si>
  <si>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</si>
  <si>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</si>
  <si>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</si>
  <si>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</si>
  <si>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</si>
  <si>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</si>
  <si>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</si>
  <si>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</si>
  <si>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</si>
  <si>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</si>
  <si>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</si>
  <si>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</si>
  <si>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</si>
  <si>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</si>
  <si>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</si>
  <si>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</si>
  <si>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</si>
  <si>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</si>
  <si>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</si>
  <si>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</si>
  <si>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</si>
  <si>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</si>
  <si>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</si>
  <si>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</si>
  <si>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</si>
  <si>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</si>
  <si>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</si>
  <si>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</si>
  <si>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</si>
  <si>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</si>
  <si>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</si>
  <si>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</si>
  <si>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</si>
  <si>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</si>
  <si>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</si>
  <si>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</si>
  <si>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</si>
  <si>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</si>
  <si>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</si>
  <si>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</si>
  <si>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</si>
  <si>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</si>
  <si>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</si>
  <si>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</si>
  <si>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</si>
  <si>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</si>
  <si>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</si>
  <si>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</si>
  <si>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</si>
  <si>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</si>
  <si>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</si>
  <si>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</si>
  <si>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</si>
  <si>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</si>
  <si>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</si>
  <si>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</si>
  <si>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</si>
  <si>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</si>
  <si>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</si>
  <si>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</si>
  <si>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</si>
  <si>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</si>
  <si>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</si>
  <si>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</si>
  <si>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</si>
  <si>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</si>
  <si>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</si>
  <si>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</si>
  <si>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</si>
  <si>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</si>
  <si>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</si>
  <si>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</si>
  <si>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</si>
  <si>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</si>
  <si>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</si>
  <si>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</si>
  <si>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</si>
  <si>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</si>
  <si>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</si>
  <si>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</si>
  <si>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</si>
  <si>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</si>
  <si>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</si>
  <si>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</si>
  <si>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</si>
  <si>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</si>
  <si>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</si>
  <si>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</si>
  <si>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</si>
  <si>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</si>
  <si>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</si>
  <si>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</si>
  <si>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</si>
  <si>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</si>
  <si>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</si>
  <si>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</si>
  <si>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</si>
  <si>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</si>
  <si>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</si>
  <si>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</si>
  <si>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</si>
  <si>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</si>
  <si>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</si>
  <si>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</si>
  <si>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</si>
  <si>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</si>
  <si>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</si>
  <si>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</si>
  <si>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</si>
  <si>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</si>
  <si>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</si>
  <si>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</si>
  <si>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</si>
  <si>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</si>
  <si>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</si>
  <si>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</si>
  <si>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</si>
  <si>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</si>
  <si>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</si>
  <si>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</si>
  <si>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</si>
  <si>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</si>
  <si>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</si>
  <si>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</si>
  <si>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</si>
  <si>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</si>
  <si>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</si>
  <si>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</si>
  <si>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</si>
  <si>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</si>
  <si>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</si>
  <si>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</si>
  <si>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</si>
  <si>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</si>
  <si>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</si>
  <si>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</si>
  <si>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</si>
  <si>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</si>
  <si>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</si>
  <si>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</si>
  <si>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</si>
  <si>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</si>
  <si>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</si>
  <si>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</si>
  <si>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</si>
  <si>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</si>
  <si>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</si>
  <si>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</si>
  <si>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</si>
  <si>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</si>
  <si>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</si>
  <si>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</si>
  <si>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</si>
  <si>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</si>
  <si>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</si>
  <si>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</si>
  <si>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</si>
  <si>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</si>
  <si>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</si>
  <si>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</si>
  <si>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</si>
  <si>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</si>
  <si>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</si>
  <si>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</si>
  <si>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</si>
  <si>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</si>
  <si>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</si>
  <si>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</si>
  <si>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</si>
  <si>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</si>
  <si>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</si>
  <si>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</si>
  <si>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</si>
  <si>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</si>
  <si>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</si>
  <si>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</si>
  <si>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</si>
  <si>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</si>
  <si>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</si>
  <si>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</si>
  <si>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</si>
  <si>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</si>
  <si>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</si>
  <si>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</si>
  <si>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</si>
  <si>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</si>
  <si>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</si>
  <si>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</si>
  <si>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</si>
  <si>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</si>
  <si>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</si>
  <si>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</si>
  <si>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</si>
  <si>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</si>
  <si>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</si>
  <si>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</si>
  <si>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</si>
  <si>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</si>
  <si>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</si>
  <si>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</si>
  <si>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</si>
  <si>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</si>
  <si>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</si>
  <si>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</si>
  <si>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</si>
  <si>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</si>
  <si>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</si>
  <si>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</si>
  <si>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</si>
  <si>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</si>
  <si>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</si>
  <si>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</si>
  <si>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</si>
  <si>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</si>
  <si>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</si>
  <si>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</si>
  <si>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</si>
  <si>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</si>
  <si>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</si>
  <si>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</si>
  <si>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</si>
  <si>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</si>
  <si>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</si>
  <si>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</si>
  <si>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</si>
  <si>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</si>
  <si>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</si>
  <si>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</si>
  <si>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</si>
  <si>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</si>
  <si>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</si>
  <si>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</si>
  <si>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</si>
  <si>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</si>
  <si>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</si>
  <si>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</si>
  <si>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</si>
  <si>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</si>
  <si>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</si>
  <si>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</si>
  <si>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</si>
  <si>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</si>
  <si>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</si>
  <si>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</si>
  <si>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</si>
  <si>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</si>
  <si>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</si>
  <si>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</si>
  <si>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</si>
  <si>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</si>
  <si>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</si>
  <si>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</si>
  <si>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</si>
  <si>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</si>
  <si>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</si>
  <si>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</si>
  <si>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</si>
  <si>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</si>
  <si>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</si>
  <si>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</si>
  <si>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</si>
  <si>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</si>
  <si>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</si>
  <si>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</si>
  <si>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</si>
  <si>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</si>
  <si>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</si>
  <si>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</si>
  <si>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</si>
  <si>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</si>
  <si>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</si>
  <si>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</si>
  <si>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</si>
  <si>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</si>
  <si>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</si>
  <si>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</si>
  <si>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</si>
  <si>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</si>
  <si>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</si>
  <si>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</si>
  <si>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</si>
  <si>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</si>
  <si>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</si>
  <si>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</si>
  <si>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</si>
  <si>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</si>
  <si>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</si>
  <si>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</si>
  <si>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</si>
  <si>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</si>
  <si>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</si>
  <si>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</si>
  <si>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</si>
  <si>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</si>
  <si>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</si>
  <si>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</si>
  <si>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</si>
  <si>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</si>
  <si>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</si>
  <si>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</si>
  <si>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</si>
  <si>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</si>
  <si>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</si>
  <si>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</si>
  <si>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</si>
  <si>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</si>
  <si>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</si>
  <si>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</si>
  <si>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</si>
  <si>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</si>
  <si>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</si>
  <si>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</si>
  <si>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</si>
  <si>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</si>
  <si>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</si>
  <si>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</si>
  <si>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</si>
  <si>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</si>
  <si>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</si>
  <si>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</si>
  <si>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</si>
  <si>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</si>
  <si>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</si>
  <si>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</si>
  <si>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</si>
  <si>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</si>
  <si>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</si>
  <si>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</si>
  <si>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</si>
  <si>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</si>
  <si>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</si>
  <si>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</si>
  <si>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</si>
  <si>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</si>
  <si>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</si>
  <si>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</si>
  <si>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</si>
  <si>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</si>
  <si>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</si>
  <si>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</si>
  <si>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</si>
  <si>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</si>
  <si>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</si>
  <si>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</si>
  <si>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</si>
  <si>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</si>
  <si>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</si>
  <si>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</si>
  <si>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</si>
  <si>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</si>
  <si>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</si>
  <si>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</si>
  <si>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</si>
  <si>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</si>
  <si>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</si>
  <si>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</si>
  <si>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</si>
  <si>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</si>
  <si>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</si>
  <si>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</si>
  <si>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</si>
  <si>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</si>
  <si>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</si>
  <si>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</si>
  <si>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</si>
  <si>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</si>
  <si>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</si>
  <si>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</si>
  <si>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</si>
  <si>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</si>
  <si>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</si>
  <si>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</si>
  <si>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</si>
  <si>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</si>
  <si>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</si>
  <si>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</si>
  <si>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</si>
  <si>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</si>
  <si>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</si>
  <si>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</si>
  <si>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</si>
  <si>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</si>
  <si>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</si>
  <si>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</si>
  <si>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</si>
  <si>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</si>
  <si>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</si>
  <si>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</si>
  <si>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</si>
  <si>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</si>
  <si>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</si>
  <si>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</si>
  <si>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</si>
  <si>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</si>
  <si>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</si>
  <si>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</si>
  <si>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</si>
  <si>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</si>
  <si>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</si>
  <si>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</si>
  <si>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</si>
  <si>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</si>
  <si>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</si>
  <si>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</si>
  <si>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</si>
  <si>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</si>
  <si>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</si>
  <si>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</si>
  <si>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</si>
  <si>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</si>
  <si>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</si>
  <si>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</si>
  <si>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</si>
  <si>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</si>
  <si>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</si>
  <si>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</si>
  <si>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</si>
  <si>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</si>
  <si>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</si>
  <si>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</si>
  <si>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</si>
  <si>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</si>
  <si>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</si>
  <si>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</si>
  <si>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</si>
  <si>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</si>
  <si>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</si>
  <si>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</si>
  <si>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</si>
  <si>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</si>
  <si>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</si>
  <si>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</si>
  <si>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</si>
  <si>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</si>
  <si>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</si>
  <si>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</si>
  <si>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</si>
  <si>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</si>
  <si>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</si>
  <si>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</si>
  <si>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</si>
  <si>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</si>
  <si>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</si>
  <si>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</si>
  <si>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</si>
  <si>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</si>
  <si>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</si>
  <si>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</si>
  <si>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</si>
  <si>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</si>
  <si>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</si>
  <si>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</si>
  <si>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</si>
  <si>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</si>
  <si>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</si>
  <si>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</si>
  <si>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</si>
  <si>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</si>
  <si>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</si>
  <si>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</si>
  <si>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</si>
  <si>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</si>
  <si>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</si>
  <si>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</si>
  <si>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</si>
  <si>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</si>
  <si>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</si>
  <si>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</si>
  <si>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</si>
  <si>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</si>
  <si>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</si>
  <si>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</si>
  <si>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</si>
  <si>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</si>
  <si>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</si>
  <si>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</si>
  <si>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</si>
  <si>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</si>
  <si>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</si>
  <si>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</si>
  <si>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</si>
  <si>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</si>
  <si>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</si>
  <si>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</si>
  <si>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</si>
  <si>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</si>
  <si>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</si>
  <si>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</si>
  <si>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</si>
  <si>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</si>
  <si>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</si>
  <si>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</si>
  <si>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</si>
  <si>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</si>
  <si>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</si>
  <si>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</si>
  <si>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</si>
  <si>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</si>
  <si>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</si>
  <si>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</si>
  <si>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</si>
  <si>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</si>
  <si>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</si>
  <si>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</si>
  <si>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</si>
  <si>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</si>
  <si>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</si>
  <si>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</si>
  <si>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</si>
  <si>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</si>
  <si>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</si>
  <si>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</si>
  <si>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</si>
  <si>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</si>
  <si>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</si>
  <si>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</si>
  <si>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</si>
  <si>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</si>
  <si>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</si>
  <si>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</si>
  <si>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</si>
  <si>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</si>
  <si>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</si>
  <si>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</si>
  <si>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</si>
  <si>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</si>
  <si>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</si>
  <si>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</si>
  <si>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</si>
  <si>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</si>
  <si>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</si>
  <si>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</si>
  <si>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</si>
  <si>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</si>
  <si>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</si>
  <si>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</si>
  <si>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</si>
  <si>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</si>
  <si>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</si>
  <si>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</si>
  <si>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</si>
  <si>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</si>
  <si>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</si>
  <si>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</si>
  <si>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</si>
  <si>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</si>
  <si>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</si>
  <si>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</si>
  <si>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</si>
  <si>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</si>
  <si>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</si>
  <si>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</si>
  <si>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</si>
  <si>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</si>
  <si>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</si>
  <si>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</si>
  <si>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</si>
  <si>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</si>
  <si>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</si>
  <si>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</si>
  <si>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</si>
  <si>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</si>
  <si>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</si>
  <si>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</si>
  <si>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</si>
  <si>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</si>
  <si>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</si>
  <si>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</si>
  <si>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</si>
  <si>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</si>
  <si>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</si>
  <si>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</si>
  <si>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</si>
  <si>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</si>
  <si>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</si>
  <si>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</si>
  <si>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</si>
  <si>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</si>
  <si>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</si>
  <si>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</si>
  <si>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</si>
  <si>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</si>
  <si>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</si>
  <si>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</si>
  <si>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</si>
  <si>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</si>
  <si>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</si>
  <si>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</si>
  <si>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</si>
  <si>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</si>
  <si>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</si>
  <si>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</si>
  <si>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</si>
  <si>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</si>
  <si>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</si>
  <si>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</si>
  <si>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</si>
  <si>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</si>
  <si>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</si>
  <si>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</si>
  <si>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</si>
  <si>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</si>
  <si>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</si>
  <si>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</si>
  <si>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</si>
  <si>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</si>
  <si>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</si>
  <si>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</si>
  <si>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</si>
  <si>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</si>
  <si>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</si>
  <si>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</si>
  <si>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</si>
  <si>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</si>
  <si>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</si>
  <si>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</si>
  <si>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</si>
  <si>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</si>
  <si>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</si>
  <si>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</si>
  <si>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</si>
  <si>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</si>
  <si>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</si>
  <si>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</si>
  <si>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</si>
  <si>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</si>
  <si>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</si>
  <si>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</si>
  <si>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</si>
  <si>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</si>
  <si>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</si>
  <si>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</si>
  <si>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</si>
  <si>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</si>
  <si>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</si>
  <si>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</si>
  <si>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</si>
  <si>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</si>
  <si>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</si>
  <si>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</si>
  <si>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</si>
  <si>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</si>
  <si>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</si>
  <si>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</si>
  <si>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</si>
  <si>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</si>
  <si>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</si>
  <si>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</si>
  <si>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</si>
  <si>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</si>
  <si>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</si>
  <si>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</si>
  <si>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</si>
  <si>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</si>
  <si>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</si>
  <si>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</si>
  <si>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</si>
  <si>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</si>
  <si>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</si>
  <si>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</si>
  <si>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</si>
  <si>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</si>
  <si>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</si>
  <si>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</si>
  <si>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</si>
  <si>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</si>
  <si>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</si>
  <si>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</si>
  <si>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</si>
  <si>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</si>
  <si>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</si>
  <si>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</si>
  <si>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</si>
  <si>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</si>
  <si>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</si>
  <si>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</si>
  <si>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</si>
  <si>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</si>
  <si>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</si>
  <si>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</si>
  <si>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</si>
  <si>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</si>
  <si>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</si>
  <si>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</si>
  <si>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</si>
  <si>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</si>
  <si>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</si>
  <si>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</si>
  <si>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</si>
  <si>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</si>
  <si>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</si>
  <si>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</si>
  <si>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</si>
  <si>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</si>
  <si>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</si>
  <si>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</si>
  <si>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</si>
  <si>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</si>
  <si>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</si>
  <si>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</si>
  <si>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</si>
  <si>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</si>
  <si>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</si>
  <si>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</si>
  <si>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</si>
  <si>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</si>
  <si>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</si>
  <si>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</si>
  <si>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</si>
  <si>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</si>
  <si>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</si>
  <si>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</si>
  <si>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</si>
  <si>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</si>
  <si>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</si>
  <si>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</si>
  <si>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</si>
  <si>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</si>
  <si>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</si>
  <si>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</si>
  <si>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</si>
  <si>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</si>
  <si>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</si>
  <si>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</si>
  <si>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</si>
  <si>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</si>
  <si>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</si>
  <si>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</si>
  <si>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</si>
  <si>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</si>
  <si>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</si>
  <si>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</si>
  <si>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</si>
  <si>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</si>
  <si>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</si>
  <si>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</si>
  <si>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</si>
  <si>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</si>
  <si>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</si>
  <si>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</si>
  <si>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</si>
  <si>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</si>
  <si>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</si>
  <si>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</si>
  <si>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</si>
  <si>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</si>
  <si>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</si>
  <si>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</si>
  <si>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</si>
  <si>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</si>
  <si>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</si>
  <si>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</si>
  <si>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</si>
  <si>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</si>
  <si>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</si>
  <si>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</si>
  <si>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</si>
  <si>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</si>
  <si>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</si>
  <si>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</si>
  <si>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</si>
  <si>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</si>
  <si>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</si>
  <si>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</si>
  <si>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</si>
  <si>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</si>
  <si>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</si>
  <si>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</si>
  <si>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</si>
  <si>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</si>
  <si>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</si>
  <si>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</si>
  <si>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</si>
  <si>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</si>
  <si>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</si>
  <si>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</si>
  <si>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</si>
  <si>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</si>
  <si>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</si>
  <si>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</si>
  <si>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</si>
  <si>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</si>
  <si>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</si>
  <si>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</si>
  <si>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</si>
  <si>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</si>
  <si>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</si>
  <si>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</si>
  <si>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</si>
  <si>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</si>
  <si>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</si>
  <si>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</si>
  <si>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</si>
  <si>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</si>
  <si>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</si>
  <si>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</si>
  <si>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</si>
  <si>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</si>
  <si>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</si>
  <si>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</si>
  <si>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</si>
  <si>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</si>
  <si>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</si>
  <si>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</si>
  <si>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</si>
  <si>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</si>
  <si>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</si>
  <si>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</si>
  <si>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</si>
  <si>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</si>
  <si>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</si>
  <si>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</si>
  <si>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</si>
  <si>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</si>
  <si>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</si>
  <si>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</si>
  <si>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</si>
  <si>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</si>
  <si>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</si>
  <si>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</si>
  <si>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</si>
  <si>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</si>
  <si>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</si>
  <si>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</si>
  <si>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</si>
  <si>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</si>
  <si>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</si>
  <si>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</si>
  <si>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</si>
  <si>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</si>
  <si>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</si>
  <si>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</si>
  <si>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</si>
  <si>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</si>
  <si>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</si>
  <si>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</si>
  <si>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</si>
  <si>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</si>
  <si>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</si>
  <si>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</si>
  <si>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</si>
  <si>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</si>
  <si>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</si>
  <si>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</si>
  <si>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</si>
  <si>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</si>
  <si>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</si>
  <si>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</si>
  <si>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</si>
  <si>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</si>
  <si>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</si>
  <si>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</si>
  <si>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</si>
  <si>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</si>
  <si>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</si>
  <si>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</si>
  <si>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</si>
  <si>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</si>
  <si>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</si>
  <si>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</si>
  <si>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</si>
  <si>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</si>
  <si>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</si>
  <si>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</si>
  <si>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</si>
  <si>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</si>
  <si>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</si>
  <si>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</si>
  <si>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</si>
  <si>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</si>
  <si>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</si>
  <si>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</si>
  <si>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</si>
  <si>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</si>
  <si>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</si>
  <si>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</si>
  <si>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</si>
  <si>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</si>
  <si>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</si>
  <si>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</si>
  <si>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</si>
  <si>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</si>
  <si>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</si>
  <si>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</si>
  <si>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</si>
  <si>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</si>
  <si>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</si>
  <si>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</si>
  <si>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</si>
  <si>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</si>
  <si>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</si>
  <si>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</si>
  <si>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</si>
  <si>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</si>
  <si>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</si>
  <si>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</si>
  <si>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</si>
  <si>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</si>
  <si>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</si>
  <si>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</si>
  <si>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</si>
  <si>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</si>
  <si>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</si>
  <si>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</si>
  <si>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</si>
  <si>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</si>
  <si>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</si>
  <si>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</si>
  <si>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</si>
  <si>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</si>
  <si>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</si>
  <si>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</si>
  <si>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</si>
  <si>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</si>
  <si>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</si>
  <si>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</si>
  <si>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</si>
  <si>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</si>
  <si>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</si>
  <si>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</si>
  <si>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</si>
  <si>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</si>
  <si>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</si>
  <si>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</si>
  <si>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</si>
  <si>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</si>
  <si>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</si>
  <si>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</si>
  <si>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</si>
  <si>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</si>
  <si>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</si>
  <si>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</si>
  <si>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</si>
  <si>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</si>
  <si>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</si>
  <si>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</si>
  <si>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</si>
  <si>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</si>
  <si>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</si>
  <si>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</si>
  <si>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</si>
  <si>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</si>
  <si>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</si>
  <si>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</si>
  <si>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</si>
  <si>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</si>
  <si>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</si>
  <si>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</si>
  <si>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</si>
  <si>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</si>
  <si>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</si>
  <si>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</si>
  <si>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</si>
  <si>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</si>
  <si>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</si>
  <si>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</si>
  <si>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</si>
  <si>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</si>
  <si>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</si>
  <si>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</si>
  <si>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</si>
  <si>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</si>
  <si>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</si>
  <si>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</si>
  <si>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</si>
  <si>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</si>
  <si>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</si>
  <si>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</si>
  <si>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</si>
  <si>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</si>
  <si>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</si>
  <si>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</si>
  <si>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</si>
  <si>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</si>
  <si>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</si>
  <si>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</si>
  <si>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</si>
  <si>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</si>
  <si>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</si>
  <si>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</si>
  <si>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</si>
  <si>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</si>
  <si>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</si>
  <si>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</si>
  <si>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</si>
  <si>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</si>
  <si>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</si>
  <si>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</si>
  <si>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</si>
  <si>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</si>
  <si>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</si>
  <si>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</si>
  <si>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</si>
  <si>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</si>
  <si>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</si>
  <si>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</si>
  <si>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</si>
  <si>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</si>
  <si>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</si>
  <si>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</si>
  <si>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</si>
  <si>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</si>
  <si>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</si>
  <si>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</si>
  <si>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</si>
  <si>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</si>
  <si>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</si>
  <si>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</si>
  <si>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</si>
  <si>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</si>
  <si>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</si>
  <si>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</si>
  <si>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</si>
  <si>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</si>
  <si>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</si>
  <si>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</si>
  <si>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</si>
  <si>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</si>
  <si>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</si>
  <si>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</si>
  <si>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</si>
  <si>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</si>
  <si>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</si>
  <si>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</si>
  <si>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</si>
  <si>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</si>
  <si>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</si>
  <si>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</si>
  <si>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</si>
  <si>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</si>
  <si>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</si>
  <si>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</si>
  <si>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</si>
  <si>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</si>
  <si>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</si>
  <si>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</si>
  <si>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</si>
  <si>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</si>
  <si>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</si>
  <si>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</si>
  <si>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</si>
  <si>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</si>
  <si>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</si>
  <si>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</si>
  <si>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</si>
  <si>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</si>
  <si>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</si>
  <si>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</si>
  <si>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</si>
  <si>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</si>
  <si>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</si>
  <si>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</si>
  <si>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</si>
  <si>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</si>
  <si>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</si>
  <si>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</si>
  <si>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</si>
  <si>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</si>
  <si>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</si>
  <si>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</si>
  <si>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</si>
  <si>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</si>
  <si>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</si>
  <si>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</si>
  <si>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</si>
  <si>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</si>
  <si>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</si>
  <si>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</si>
  <si>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</si>
  <si>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</si>
  <si>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</si>
  <si>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</si>
  <si>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</si>
  <si>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</si>
  <si>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</si>
  <si>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</si>
  <si>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</si>
  <si>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</si>
  <si>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</si>
  <si>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</si>
  <si>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</si>
  <si>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</si>
  <si>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</si>
  <si>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</si>
  <si>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</si>
  <si>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</si>
  <si>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</si>
  <si>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</si>
  <si>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</si>
  <si>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</si>
  <si>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</si>
  <si>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</si>
  <si>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</si>
  <si>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</si>
  <si>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</si>
  <si>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</si>
  <si>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</si>
  <si>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</si>
  <si>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</si>
  <si>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</si>
  <si>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</si>
  <si>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</si>
  <si>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</si>
  <si>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</si>
  <si>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</si>
  <si>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</si>
  <si>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</si>
  <si>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</si>
  <si>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</si>
  <si>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</si>
  <si>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</si>
  <si>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</si>
  <si>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</si>
  <si>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</si>
  <si>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</si>
  <si>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</si>
  <si>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</si>
  <si>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</si>
  <si>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</si>
  <si>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</si>
  <si>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</si>
  <si>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</si>
  <si>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</si>
  <si>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</si>
  <si>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</si>
  <si>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</si>
  <si>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</si>
  <si>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</si>
  <si>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</si>
  <si>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</si>
  <si>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</si>
  <si>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</si>
  <si>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</si>
  <si>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</si>
  <si>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</si>
  <si>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</si>
  <si>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</si>
  <si>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</si>
  <si>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</si>
  <si>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</si>
  <si>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</si>
  <si>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</si>
  <si>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</si>
  <si>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</si>
  <si>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</si>
  <si>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</si>
  <si>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</si>
  <si>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</si>
  <si>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</si>
  <si>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</si>
  <si>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</si>
  <si>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</si>
  <si>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</si>
  <si>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</si>
  <si>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</si>
  <si>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</si>
  <si>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</si>
  <si>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</si>
  <si>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</si>
  <si>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</si>
  <si>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</si>
  <si>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</si>
  <si>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</si>
  <si>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</si>
  <si>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</si>
  <si>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</si>
  <si>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</si>
  <si>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</si>
  <si>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</si>
  <si>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</si>
  <si>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</si>
  <si>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</si>
  <si>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</si>
  <si>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</si>
  <si>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</si>
  <si>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</si>
  <si>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</si>
  <si>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</si>
  <si>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</si>
  <si>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</si>
  <si>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</si>
  <si>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</si>
  <si>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</si>
  <si>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</si>
  <si>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</si>
  <si>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</si>
  <si>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</si>
  <si>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</si>
  <si>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</si>
  <si>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</si>
  <si>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</si>
  <si>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</si>
  <si>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</si>
  <si>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</si>
  <si>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</si>
  <si>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</si>
  <si>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</si>
  <si>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</si>
  <si>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</si>
  <si>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</si>
  <si>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</si>
  <si>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</si>
  <si>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</si>
  <si>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</si>
  <si>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</si>
  <si>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</si>
  <si>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</si>
  <si>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</si>
  <si>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</si>
  <si>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</si>
  <si>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</si>
  <si>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</si>
  <si>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</si>
  <si>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</si>
  <si>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</si>
  <si>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</si>
  <si>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</si>
  <si>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</si>
  <si>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</si>
  <si>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</si>
  <si>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</si>
  <si>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</si>
  <si>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</si>
  <si>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</si>
  <si>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</si>
  <si>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</si>
  <si>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</si>
  <si>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</si>
  <si>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</si>
  <si>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</si>
  <si>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</si>
  <si>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</si>
  <si>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</si>
  <si>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</si>
  <si>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</si>
  <si>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</si>
  <si>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</si>
  <si>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</si>
  <si>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</si>
  <si>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</si>
  <si>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</si>
  <si>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</si>
  <si>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</si>
  <si>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</si>
  <si>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</si>
  <si>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</si>
  <si>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</si>
  <si>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</si>
  <si>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</si>
  <si>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</si>
  <si>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</si>
  <si>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</si>
  <si>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</si>
  <si>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</si>
  <si>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</si>
  <si>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</si>
  <si>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</si>
  <si>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</si>
  <si>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</si>
  <si>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</si>
  <si>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</si>
  <si>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</si>
  <si>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</si>
  <si>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</si>
  <si>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</si>
  <si>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</si>
  <si>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</si>
  <si>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</si>
  <si>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</si>
  <si>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</si>
  <si>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</si>
  <si>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</si>
  <si>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</si>
  <si>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</si>
  <si>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</si>
  <si>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</si>
  <si>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</si>
  <si>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</si>
  <si>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</si>
  <si>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</si>
  <si>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</si>
  <si>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</si>
  <si>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</si>
  <si>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</si>
  <si>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</si>
  <si>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</si>
  <si>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</si>
  <si>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</si>
  <si>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</si>
  <si>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</si>
  <si>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</si>
  <si>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</si>
  <si>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</si>
  <si>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</si>
  <si>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</si>
  <si>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</si>
  <si>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</si>
  <si>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</si>
  <si>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</si>
  <si>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</si>
  <si>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</si>
  <si>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</si>
  <si>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</si>
  <si>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</si>
  <si>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</si>
  <si>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</si>
  <si>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</si>
  <si>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</si>
  <si>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</si>
  <si>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</si>
  <si>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</si>
  <si>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</si>
  <si>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</si>
  <si>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</si>
  <si>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</si>
  <si>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</si>
  <si>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</si>
  <si>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</si>
  <si>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</si>
  <si>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</si>
  <si>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</si>
  <si>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</si>
  <si>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</si>
  <si>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</si>
  <si>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</si>
  <si>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</si>
  <si>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</si>
  <si>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</si>
  <si>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</si>
  <si>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</si>
  <si>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</si>
  <si>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</si>
  <si>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</si>
  <si>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</si>
  <si>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</si>
  <si>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</si>
  <si>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</si>
  <si>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</si>
  <si>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</si>
  <si>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</si>
  <si>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</si>
  <si>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</si>
  <si>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</si>
  <si>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</si>
  <si>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</si>
  <si>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</si>
  <si>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</si>
  <si>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</si>
  <si>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</si>
  <si>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</si>
  <si>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</si>
  <si>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</si>
  <si>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</si>
  <si>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</si>
  <si>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</si>
  <si>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</si>
  <si>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</si>
  <si>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</si>
  <si>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</si>
  <si>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</si>
  <si>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</si>
  <si>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</si>
  <si>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</si>
  <si>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</si>
  <si>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</si>
  <si>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</si>
  <si>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</si>
  <si>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</si>
  <si>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</si>
  <si>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</si>
  <si>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</si>
  <si>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</si>
  <si>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</si>
  <si>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</si>
  <si>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</si>
  <si>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</si>
  <si>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</si>
  <si>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</si>
  <si>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</si>
  <si>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</si>
  <si>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</si>
  <si>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</si>
  <si>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</si>
  <si>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</si>
  <si>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</si>
  <si>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</si>
  <si>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</si>
  <si>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</si>
  <si>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</si>
  <si>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</si>
  <si>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</si>
  <si>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</si>
  <si>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</si>
  <si>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</si>
  <si>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</si>
  <si>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</si>
  <si>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</si>
  <si>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</si>
  <si>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</si>
  <si>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</si>
  <si>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</si>
  <si>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</si>
  <si>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</si>
  <si>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</si>
  <si>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</si>
  <si>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</si>
  <si>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</si>
  <si>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</si>
  <si>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</si>
  <si>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</si>
  <si>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</si>
  <si>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</si>
  <si>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</si>
  <si>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</si>
  <si>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</si>
  <si>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</si>
  <si>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</si>
  <si>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</si>
  <si>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</si>
  <si>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</si>
  <si>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</si>
  <si>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</si>
  <si>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</si>
  <si>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</si>
  <si>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</si>
  <si>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</si>
  <si>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</si>
  <si>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</si>
  <si>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</si>
  <si>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</si>
  <si>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</si>
  <si>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</si>
  <si>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</si>
  <si>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</si>
  <si>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</si>
  <si>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</si>
  <si>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</si>
  <si>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</si>
  <si>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</si>
  <si>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</si>
  <si>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</si>
  <si>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</si>
  <si>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</si>
  <si>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</si>
  <si>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</si>
  <si>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</si>
  <si>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</si>
  <si>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</si>
  <si>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</si>
  <si>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</si>
  <si>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</si>
  <si>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</si>
  <si>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</si>
  <si>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</si>
  <si>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</si>
  <si>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</si>
  <si>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</si>
  <si>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</si>
  <si>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</si>
  <si>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</si>
  <si>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</si>
  <si>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</si>
  <si>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</si>
  <si>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</si>
  <si>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</si>
  <si>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</si>
  <si>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</si>
  <si>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</si>
  <si>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</si>
  <si>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</si>
  <si>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</si>
  <si>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</si>
  <si>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</si>
  <si>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</si>
  <si>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</si>
  <si>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</si>
  <si>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</si>
  <si>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</si>
  <si>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</si>
  <si>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</si>
  <si>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</si>
  <si>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</si>
  <si>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</si>
  <si>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</si>
  <si>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</si>
  <si>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</si>
  <si>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</si>
  <si>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</si>
  <si>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</si>
  <si>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</si>
  <si>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</si>
  <si>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</si>
  <si>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</si>
  <si>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</si>
  <si>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</si>
  <si>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</si>
  <si>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</si>
  <si>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</si>
  <si>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</si>
  <si>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</si>
  <si>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</si>
  <si>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</si>
  <si>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</si>
  <si>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</si>
  <si>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</si>
  <si>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</si>
  <si>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</si>
  <si>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</si>
  <si>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</si>
  <si>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</si>
  <si>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</si>
  <si>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</si>
  <si>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</si>
  <si>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</si>
  <si>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</si>
  <si>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</si>
  <si>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</si>
  <si>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</si>
  <si>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</si>
  <si>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</si>
  <si>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</si>
  <si>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</si>
  <si>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</si>
  <si>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</si>
  <si>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</si>
  <si>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</si>
  <si>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</si>
  <si>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</si>
  <si>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</si>
  <si>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</si>
  <si>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</si>
  <si>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</si>
  <si>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</si>
  <si>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</si>
  <si>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</si>
  <si>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</si>
  <si>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</si>
  <si>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</si>
  <si>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</si>
  <si>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</si>
  <si>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</si>
  <si>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</si>
  <si>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</si>
  <si>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</si>
  <si>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</si>
  <si>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</si>
  <si>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</si>
  <si>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</si>
  <si>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</si>
  <si>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</si>
  <si>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</si>
  <si>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</si>
  <si>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</si>
  <si>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</si>
  <si>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</si>
  <si>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</si>
  <si>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</si>
  <si>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</si>
  <si>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</si>
  <si>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</si>
  <si>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</si>
  <si>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</si>
  <si>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</si>
  <si>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</si>
  <si>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</si>
  <si>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</si>
  <si>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</si>
  <si>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</si>
  <si>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</si>
  <si>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</si>
  <si>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</si>
  <si>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</si>
  <si>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</si>
  <si>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</si>
  <si>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</si>
  <si>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</si>
  <si>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</si>
  <si>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</si>
  <si>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</si>
  <si>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</si>
  <si>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</si>
  <si>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</si>
  <si>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</si>
  <si>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</si>
  <si>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</si>
  <si>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</si>
  <si>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</si>
  <si>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</si>
  <si>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</si>
  <si>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</si>
  <si>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</si>
  <si>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</si>
  <si>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</si>
  <si>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</si>
  <si>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</si>
  <si>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</si>
  <si>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</si>
  <si>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</si>
  <si>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</si>
  <si>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</si>
  <si>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</si>
  <si>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</si>
  <si>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</si>
  <si>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</si>
  <si>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</si>
  <si>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</si>
  <si>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</si>
  <si>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</si>
  <si>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</si>
  <si>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</si>
  <si>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</si>
  <si>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</si>
  <si>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</si>
  <si>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</si>
  <si>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</si>
  <si>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</si>
  <si>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</si>
  <si>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</si>
  <si>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</si>
  <si>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</si>
  <si>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</si>
  <si>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</si>
  <si>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</si>
  <si>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</si>
  <si>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</si>
  <si>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</si>
  <si>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</si>
  <si>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</si>
  <si>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</si>
  <si>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</si>
  <si>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</si>
  <si>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</si>
  <si>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</si>
  <si>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</si>
  <si>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</si>
  <si>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</si>
  <si>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</si>
  <si>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</si>
  <si>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</si>
  <si>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</si>
  <si>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</si>
  <si>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</si>
  <si>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</si>
  <si>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</si>
  <si>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</si>
  <si>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</si>
  <si>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</si>
  <si>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</si>
  <si>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</si>
  <si>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</si>
  <si>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</si>
  <si>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</si>
  <si>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</si>
  <si>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</si>
  <si>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</si>
  <si>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</si>
  <si>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</si>
  <si>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</si>
  <si>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</si>
  <si>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</si>
  <si>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</si>
  <si>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</si>
  <si>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</si>
  <si>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</si>
  <si>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</si>
  <si>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</si>
  <si>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</si>
  <si>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</si>
  <si>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</si>
  <si>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</si>
  <si>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</si>
  <si>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</si>
  <si>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</si>
  <si>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</si>
  <si>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</si>
  <si>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</si>
  <si>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</si>
  <si>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</si>
  <si>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</si>
  <si>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</si>
  <si>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</si>
  <si>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</si>
  <si>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</si>
  <si>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</si>
  <si>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</si>
  <si>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</si>
  <si>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</si>
  <si>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</si>
  <si>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</si>
  <si>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</si>
  <si>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</si>
  <si>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</si>
  <si>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</si>
  <si>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</si>
  <si>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</si>
  <si>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</si>
  <si>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</si>
  <si>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</si>
  <si>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</si>
  <si>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</si>
  <si>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</si>
  <si>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</si>
  <si>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</si>
  <si>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</si>
  <si>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</si>
  <si>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</si>
  <si>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</si>
  <si>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</si>
  <si>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</si>
  <si>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</si>
  <si>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</si>
  <si>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</si>
  <si>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</si>
  <si>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</si>
  <si>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</si>
  <si>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</si>
  <si>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</si>
  <si>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</si>
  <si>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</si>
  <si>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</si>
  <si>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</si>
  <si>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</si>
  <si>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</si>
  <si>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</si>
  <si>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</si>
  <si>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</si>
  <si>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</si>
  <si>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</si>
  <si>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</si>
  <si>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</si>
  <si>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</si>
  <si>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</si>
  <si>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</si>
  <si>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</si>
  <si>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</si>
  <si>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</si>
  <si>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</si>
  <si>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</si>
  <si>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</si>
  <si>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</si>
  <si>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</si>
  <si>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</si>
  <si>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</si>
  <si>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</si>
  <si>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</si>
  <si>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</si>
  <si>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</si>
  <si>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</si>
  <si>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</si>
  <si>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</si>
  <si>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</si>
  <si>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</si>
  <si>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</si>
  <si>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</si>
  <si>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</si>
  <si>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</si>
  <si>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</si>
  <si>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</si>
  <si>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</si>
  <si>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</si>
  <si>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</si>
  <si>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</si>
  <si>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</si>
  <si>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</si>
  <si>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</si>
  <si>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</si>
  <si>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</si>
  <si>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</si>
  <si>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</si>
  <si>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</si>
  <si>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</si>
  <si>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</si>
  <si>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</si>
  <si>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</si>
  <si>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</si>
  <si>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</si>
  <si>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</si>
  <si>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</si>
  <si>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</si>
  <si>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</si>
  <si>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</si>
  <si>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</si>
  <si>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</si>
  <si>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</si>
  <si>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</si>
  <si>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</si>
  <si>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</si>
  <si>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</si>
  <si>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</si>
  <si>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</si>
  <si>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</si>
  <si>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</si>
  <si>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</si>
  <si>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</si>
  <si>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</si>
  <si>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</si>
  <si>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</si>
  <si>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</si>
  <si>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</si>
  <si>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</si>
  <si>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</si>
  <si>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</si>
  <si>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</si>
  <si>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</si>
  <si>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</si>
  <si>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</si>
  <si>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</si>
  <si>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</si>
  <si>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</si>
  <si>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</si>
  <si>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</si>
  <si>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</si>
  <si>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</si>
  <si>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</si>
  <si>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</si>
  <si>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</si>
  <si>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</si>
  <si>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</si>
  <si>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</si>
  <si>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</si>
  <si>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</si>
  <si>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</si>
  <si>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</si>
  <si>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</si>
  <si>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</si>
  <si>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</si>
  <si>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</si>
  <si>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</si>
  <si>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</si>
  <si>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</si>
  <si>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</si>
  <si>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</si>
  <si>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</si>
  <si>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</si>
  <si>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</si>
  <si>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</si>
  <si>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</si>
  <si>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</si>
  <si>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</si>
  <si>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</si>
  <si>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</si>
  <si>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</si>
  <si>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</si>
  <si>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</si>
  <si>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</si>
  <si>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</si>
  <si>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</si>
  <si>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</si>
  <si>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</si>
  <si>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</si>
  <si>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</si>
  <si>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</si>
  <si>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</si>
  <si>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</si>
  <si>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</si>
  <si>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</si>
  <si>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</si>
  <si>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</si>
  <si>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</si>
  <si>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</si>
  <si>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</si>
  <si>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</si>
  <si>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</si>
  <si>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</si>
  <si>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</si>
  <si>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</si>
  <si>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</si>
  <si>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</si>
  <si>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</si>
  <si>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</si>
  <si>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</si>
  <si>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</si>
  <si>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</si>
  <si>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</si>
  <si>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</si>
  <si>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</si>
  <si>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</si>
  <si>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</si>
  <si>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</si>
  <si>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</si>
  <si>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</si>
  <si>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</si>
  <si>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</si>
  <si>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</si>
  <si>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</si>
  <si>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</si>
  <si>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</si>
  <si>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</si>
  <si>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</si>
  <si>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</si>
  <si>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</si>
  <si>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</si>
  <si>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</si>
  <si>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</si>
  <si>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</si>
  <si>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</si>
  <si>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</si>
  <si>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</si>
  <si>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</si>
  <si>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</si>
  <si>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</si>
  <si>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</si>
  <si>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</si>
  <si>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</si>
  <si>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</si>
  <si>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</si>
  <si>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</si>
  <si>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</si>
  <si>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</si>
  <si>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</si>
  <si>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</si>
  <si>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</si>
  <si>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</si>
  <si>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</si>
  <si>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</si>
  <si>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</si>
  <si>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</si>
  <si>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</si>
  <si>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</si>
  <si>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</si>
  <si>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</si>
  <si>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</si>
  <si>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</si>
  <si>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</si>
  <si>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</si>
  <si>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</si>
  <si>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</si>
  <si>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</si>
  <si>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</si>
  <si>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</si>
  <si>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</si>
  <si>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</si>
  <si>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</si>
  <si>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</si>
  <si>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</si>
  <si>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</si>
  <si>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</si>
  <si>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</si>
  <si>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</si>
  <si>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</si>
  <si>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</si>
  <si>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</si>
  <si>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</si>
  <si>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</si>
  <si>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</si>
  <si>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</si>
  <si>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</si>
  <si>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</si>
  <si>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</si>
  <si>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</si>
  <si>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</si>
  <si>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</si>
  <si>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</si>
  <si>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</si>
  <si>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</si>
  <si>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</si>
  <si>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</si>
  <si>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</si>
  <si>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</si>
  <si>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</si>
  <si>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</si>
  <si>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</si>
  <si>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</si>
  <si>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</si>
  <si>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</si>
  <si>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</si>
  <si>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</si>
  <si>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</si>
  <si>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</si>
  <si>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</si>
  <si>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</si>
  <si>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</si>
  <si>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</si>
  <si>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</si>
  <si>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</si>
  <si>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</si>
  <si>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</si>
  <si>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</si>
  <si>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</si>
  <si>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</si>
  <si>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</si>
  <si>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</si>
  <si>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</si>
  <si>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</si>
  <si>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</si>
  <si>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</si>
  <si>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</si>
  <si>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</si>
  <si>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</si>
  <si>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</si>
  <si>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</si>
  <si>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</si>
  <si>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</si>
  <si>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</si>
  <si>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</si>
  <si>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</si>
  <si>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</si>
  <si>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</si>
  <si>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</si>
  <si>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</si>
  <si>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</si>
  <si>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</si>
  <si>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</si>
  <si>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</si>
  <si>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</si>
  <si>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</si>
  <si>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</si>
  <si>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</si>
  <si>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</si>
  <si>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</si>
  <si>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</si>
  <si>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</si>
  <si>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</si>
  <si>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</si>
  <si>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</si>
  <si>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</si>
  <si>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</si>
  <si>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</si>
  <si>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</si>
  <si>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</si>
  <si>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</si>
  <si>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</si>
  <si>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</si>
  <si>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</si>
  <si>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</si>
  <si>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</si>
  <si>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</si>
  <si>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</si>
  <si>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</si>
  <si>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</si>
  <si>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</si>
  <si>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</si>
  <si>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</si>
  <si>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</si>
  <si>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</si>
  <si>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</si>
  <si>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</si>
  <si>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</si>
  <si>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</si>
  <si>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</si>
  <si>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</si>
  <si>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</si>
  <si>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</si>
  <si>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</si>
  <si>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</si>
  <si>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</si>
  <si>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</si>
  <si>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</si>
  <si>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</si>
  <si>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</si>
  <si>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</si>
  <si>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</si>
  <si>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</si>
  <si>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</si>
  <si>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</si>
  <si>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</si>
  <si>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</si>
  <si>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</si>
  <si>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</si>
  <si>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</si>
  <si>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</si>
  <si>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</si>
  <si>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</si>
  <si>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</si>
  <si>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</si>
  <si>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</si>
  <si>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</si>
  <si>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</si>
  <si>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</si>
  <si>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</si>
  <si>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</si>
  <si>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</si>
  <si>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</si>
  <si>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</si>
  <si>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</si>
  <si>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</si>
  <si>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</si>
  <si>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</si>
  <si>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</si>
  <si>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</si>
  <si>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</si>
  <si>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</si>
  <si>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</si>
  <si>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</si>
  <si>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</si>
  <si>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</si>
  <si>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</si>
  <si>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</si>
  <si>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</si>
  <si>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</si>
  <si>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</si>
  <si>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</si>
  <si>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</si>
  <si>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</si>
  <si>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</si>
  <si>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</si>
  <si>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</si>
  <si>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</si>
  <si>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</si>
  <si>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</si>
  <si>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</si>
  <si>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</si>
  <si>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</si>
  <si>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</si>
  <si>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</si>
  <si>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</si>
  <si>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</si>
  <si>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</si>
  <si>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</si>
  <si>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</si>
  <si>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</si>
  <si>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</si>
  <si>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</si>
  <si>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</si>
  <si>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</si>
  <si>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</si>
  <si>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</si>
  <si>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</si>
  <si>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</si>
  <si>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</si>
  <si>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</si>
  <si>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</si>
  <si>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</si>
  <si>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</si>
  <si>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</si>
  <si>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</si>
  <si>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</si>
  <si>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</si>
  <si>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</si>
  <si>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</si>
  <si>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</si>
  <si>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</si>
  <si>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</si>
  <si>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</si>
  <si>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</si>
  <si>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</si>
  <si>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</si>
  <si>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</si>
  <si>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</si>
  <si>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</si>
  <si>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</si>
  <si>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</si>
  <si>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</si>
  <si>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</si>
  <si>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</si>
  <si>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</si>
  <si>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</si>
  <si>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</si>
  <si>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</si>
  <si>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</si>
  <si>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</si>
  <si>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</si>
  <si>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</si>
  <si>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</si>
  <si>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</si>
  <si>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</si>
  <si>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</si>
  <si>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</si>
  <si>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</si>
  <si>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</si>
  <si>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</si>
  <si>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</si>
  <si>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</si>
  <si>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</si>
  <si>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</si>
  <si>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</si>
  <si>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</si>
  <si>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</si>
  <si>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</si>
  <si>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</si>
  <si>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</si>
  <si>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</si>
  <si>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</si>
  <si>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</si>
  <si>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</si>
  <si>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</si>
  <si>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</si>
  <si>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</si>
  <si>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</si>
  <si>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</si>
  <si>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</si>
  <si>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</si>
  <si>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</si>
  <si>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</si>
  <si>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</si>
  <si>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</si>
  <si>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</si>
  <si>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</si>
  <si>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</si>
  <si>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</si>
  <si>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</si>
  <si>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</si>
  <si>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</si>
  <si>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</si>
  <si>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</si>
  <si>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</si>
  <si>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</si>
  <si>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</si>
  <si>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</si>
  <si>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</si>
  <si>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</si>
  <si>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</si>
  <si>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</si>
  <si>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</si>
  <si>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</si>
  <si>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</si>
  <si>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</si>
  <si>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</si>
  <si>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</si>
  <si>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</si>
  <si>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</si>
  <si>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</si>
  <si>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</si>
  <si>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</si>
  <si>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</si>
  <si>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</si>
  <si>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</si>
  <si>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</si>
  <si>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</si>
  <si>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</si>
  <si>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</si>
  <si>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</si>
  <si>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</si>
  <si>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</si>
  <si>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</si>
  <si>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</si>
  <si>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</si>
  <si>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</si>
  <si>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</si>
  <si>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</si>
  <si>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</si>
  <si>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</si>
  <si>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</si>
  <si>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</si>
  <si>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</si>
  <si>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</si>
  <si>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</si>
  <si>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</si>
  <si>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</si>
  <si>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</si>
  <si>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</si>
  <si>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</si>
  <si>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</si>
  <si>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</si>
  <si>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</si>
  <si>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</si>
  <si>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</si>
  <si>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</si>
  <si>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</si>
  <si>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</si>
  <si>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</si>
  <si>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</si>
  <si>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</si>
  <si>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</si>
  <si>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</si>
  <si>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</si>
  <si>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</si>
  <si>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</si>
  <si>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</si>
  <si>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</si>
  <si>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</si>
  <si>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</si>
  <si>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</si>
  <si>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</si>
  <si>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</si>
  <si>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</si>
  <si>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</si>
  <si>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</si>
  <si>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</si>
  <si>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</si>
  <si>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</si>
  <si>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</si>
  <si>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</si>
  <si>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</si>
  <si>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</si>
  <si>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</si>
  <si>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</si>
  <si>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</si>
  <si>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</si>
  <si>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</si>
  <si>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</si>
  <si>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</si>
  <si>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</si>
  <si>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</si>
  <si>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</si>
  <si>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</si>
  <si>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</si>
  <si>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</si>
  <si>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</si>
  <si>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</si>
  <si>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</si>
  <si>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</si>
  <si>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</si>
  <si>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</si>
  <si>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</si>
  <si>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</si>
  <si>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</si>
  <si>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</si>
  <si>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</si>
  <si>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</si>
  <si>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</si>
  <si>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</si>
  <si>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</si>
  <si>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</si>
  <si>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</si>
  <si>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</si>
  <si>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</si>
  <si>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</si>
  <si>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</si>
  <si>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</si>
  <si>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</si>
  <si>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</si>
  <si>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</si>
  <si>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</si>
  <si>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</si>
  <si>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</si>
  <si>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</si>
  <si>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</si>
  <si>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</si>
  <si>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</si>
  <si>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</si>
  <si>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</si>
  <si>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</si>
  <si>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</si>
  <si>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</si>
  <si>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</si>
  <si>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</si>
  <si>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</si>
  <si>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</si>
  <si>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</si>
  <si>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</si>
  <si>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</si>
  <si>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</si>
  <si>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</si>
  <si>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</si>
  <si>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</si>
  <si>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</si>
  <si>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</si>
  <si>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</si>
  <si>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</si>
  <si>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</si>
  <si>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</si>
  <si>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</si>
  <si>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</si>
  <si>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</si>
  <si>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</si>
  <si>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</si>
  <si>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</si>
  <si>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</si>
  <si>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</si>
  <si>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</si>
  <si>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</si>
  <si>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</si>
  <si>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</si>
  <si>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</si>
  <si>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</si>
  <si>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</si>
  <si>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</si>
  <si>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</si>
  <si>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</si>
  <si>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</si>
  <si>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</si>
  <si>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</si>
  <si>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</si>
  <si>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</si>
  <si>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</si>
  <si>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</si>
  <si>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</si>
  <si>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</si>
  <si>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</si>
  <si>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</si>
  <si>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</si>
  <si>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</si>
  <si>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</si>
  <si>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</si>
  <si>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</si>
  <si>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</si>
  <si>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</si>
  <si>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</si>
  <si>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</si>
  <si>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</si>
  <si>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</si>
  <si>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</si>
  <si>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</si>
  <si>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</si>
  <si>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</si>
  <si>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</si>
  <si>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</si>
  <si>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</si>
  <si>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</si>
  <si>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</si>
  <si>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</si>
  <si>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</si>
  <si>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</si>
  <si>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</si>
  <si>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</si>
  <si>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</si>
  <si>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</si>
  <si>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</si>
  <si>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</si>
  <si>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</si>
  <si>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</si>
  <si>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</si>
  <si>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</si>
  <si>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</si>
  <si>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</si>
  <si>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</si>
  <si>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</si>
  <si>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</si>
  <si>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</si>
  <si>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</si>
  <si>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</si>
  <si>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</si>
  <si>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</si>
  <si>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</si>
  <si>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</si>
  <si>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</si>
  <si>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</si>
  <si>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</si>
  <si>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</si>
  <si>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</si>
  <si>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</si>
  <si>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</si>
  <si>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</si>
  <si>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</si>
  <si>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</si>
  <si>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</si>
  <si>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</si>
  <si>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</si>
  <si>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</si>
  <si>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</si>
  <si>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</si>
  <si>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</si>
  <si>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</si>
  <si>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</si>
  <si>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</si>
  <si>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</si>
  <si>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</si>
  <si>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</si>
  <si>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</si>
  <si>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</si>
  <si>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</si>
  <si>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</si>
  <si>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</si>
  <si>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</si>
  <si>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</si>
  <si>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</si>
  <si>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</si>
  <si>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</si>
  <si>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</si>
  <si>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</si>
  <si>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</si>
  <si>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</si>
  <si>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</si>
  <si>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</si>
  <si>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</si>
  <si>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</si>
  <si>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</si>
  <si>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</si>
  <si>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</si>
  <si>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</si>
  <si>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</si>
  <si>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</si>
  <si>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</si>
  <si>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</si>
  <si>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</si>
  <si>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</si>
  <si>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</si>
  <si>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</si>
  <si>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</si>
  <si>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</si>
  <si>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</si>
  <si>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</si>
  <si>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</si>
  <si>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</si>
  <si>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</si>
  <si>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</si>
  <si>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</si>
  <si>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</si>
  <si>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</si>
  <si>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</si>
  <si>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</si>
  <si>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</si>
  <si>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</si>
  <si>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</si>
  <si>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</si>
  <si>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</si>
  <si>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</si>
  <si>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</si>
  <si>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</si>
  <si>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</si>
  <si>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</si>
  <si>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</si>
  <si>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</si>
  <si>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</si>
  <si>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</si>
  <si>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</si>
  <si>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</si>
  <si>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</si>
  <si>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</si>
  <si>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</si>
  <si>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</si>
  <si>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</si>
  <si>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</si>
  <si>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</si>
  <si>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</si>
  <si>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</si>
  <si>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</si>
  <si>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</si>
  <si>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</si>
  <si>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</si>
  <si>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</si>
  <si>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</si>
  <si>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</si>
  <si>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</si>
  <si>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</si>
  <si>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</si>
  <si>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</si>
  <si>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</si>
  <si>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</si>
  <si>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</si>
  <si>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</si>
  <si>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</si>
  <si>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</si>
  <si>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</si>
  <si>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</si>
  <si>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</si>
  <si>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</si>
  <si>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</si>
  <si>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</si>
  <si>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</si>
  <si>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</si>
  <si>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</si>
  <si>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</si>
  <si>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</si>
  <si>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</si>
  <si>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</si>
  <si>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</si>
  <si>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</si>
  <si>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</si>
  <si>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</si>
  <si>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</si>
  <si>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</si>
  <si>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</si>
  <si>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</si>
  <si>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</si>
  <si>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</si>
  <si>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</si>
  <si>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</si>
  <si>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</si>
  <si>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</si>
  <si>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</si>
  <si>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</si>
  <si>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</si>
  <si>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</si>
  <si>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</si>
  <si>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</si>
  <si>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</si>
  <si>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</si>
  <si>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</si>
  <si>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</si>
  <si>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</si>
  <si>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</si>
  <si>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</si>
  <si>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</si>
  <si>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</si>
  <si>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</si>
  <si>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</si>
  <si>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</si>
  <si>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</si>
  <si>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</si>
  <si>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</si>
  <si>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</si>
  <si>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</si>
  <si>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</si>
  <si>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</si>
  <si>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</si>
  <si>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</si>
  <si>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</si>
  <si>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</si>
  <si>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</si>
  <si>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</si>
  <si>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</si>
  <si>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</si>
  <si>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</si>
  <si>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</si>
  <si>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</si>
  <si>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</si>
  <si>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</si>
  <si>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</si>
  <si>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</si>
  <si>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</si>
  <si>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</si>
  <si>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</si>
  <si>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</si>
  <si>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</si>
  <si>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</si>
  <si>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</si>
  <si>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</si>
  <si>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</si>
  <si>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</si>
  <si>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</si>
  <si>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</si>
  <si>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</si>
  <si>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</si>
  <si>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</si>
  <si>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</si>
  <si>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</si>
  <si>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</si>
  <si>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</si>
  <si>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</si>
  <si>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</si>
  <si>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</si>
  <si>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</si>
  <si>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</si>
  <si>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</si>
  <si>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</si>
  <si>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</si>
  <si>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</si>
  <si>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</si>
  <si>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</si>
  <si>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</si>
  <si>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</si>
  <si>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</si>
  <si>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</si>
  <si>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</si>
  <si>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</si>
  <si>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</si>
  <si>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</si>
  <si>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</si>
  <si>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</si>
  <si>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</si>
  <si>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</si>
  <si>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</si>
  <si>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</si>
  <si>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</si>
  <si>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</si>
  <si>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</si>
  <si>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</si>
  <si>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</si>
  <si>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</si>
  <si>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</si>
  <si>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</si>
  <si>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</si>
  <si>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</si>
  <si>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</si>
  <si>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</si>
  <si>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</si>
  <si>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</si>
  <si>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</si>
  <si>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</si>
  <si>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</si>
  <si>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</si>
  <si>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</si>
  <si>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</si>
  <si>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</si>
  <si>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</si>
  <si>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</si>
  <si>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</si>
  <si>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</si>
  <si>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</si>
  <si>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</si>
  <si>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</si>
  <si>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</si>
  <si>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</si>
  <si>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</si>
  <si>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</si>
  <si>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</si>
  <si>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</si>
  <si>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</si>
  <si>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</si>
  <si>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</si>
  <si>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</si>
  <si>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</si>
  <si>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</si>
  <si>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</si>
  <si>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</si>
  <si>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</si>
  <si>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</si>
  <si>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</si>
  <si>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</si>
  <si>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</si>
  <si>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</si>
  <si>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</si>
  <si>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</si>
  <si>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</si>
  <si>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</si>
  <si>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</si>
  <si>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</si>
  <si>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</si>
  <si>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</si>
  <si>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</si>
  <si>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</si>
  <si>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</si>
  <si>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</si>
  <si>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</si>
  <si>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</si>
  <si>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</si>
  <si>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</si>
  <si>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</si>
  <si>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</si>
  <si>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</si>
  <si>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</si>
  <si>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</si>
  <si>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</si>
  <si>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</si>
  <si>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</si>
  <si>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</si>
  <si>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</si>
  <si>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</si>
  <si>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</si>
  <si>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</si>
  <si>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</si>
  <si>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</si>
  <si>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</si>
  <si>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</si>
  <si>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</si>
  <si>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</si>
  <si>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</si>
  <si>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</si>
  <si>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</si>
  <si>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</si>
  <si>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</si>
  <si>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</si>
  <si>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</si>
  <si>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</si>
  <si>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</si>
  <si>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</si>
  <si>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</si>
  <si>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</si>
  <si>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</si>
  <si>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</si>
  <si>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</si>
  <si>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</si>
  <si>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</si>
  <si>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</si>
  <si>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</si>
  <si>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</si>
  <si>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</si>
  <si>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</si>
  <si>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</si>
  <si>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</si>
  <si>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</si>
  <si>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</si>
  <si>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</si>
  <si>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</si>
  <si>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</si>
  <si>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</si>
  <si>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</si>
  <si>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</si>
  <si>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</si>
  <si>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</si>
  <si>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</si>
  <si>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</si>
  <si>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</si>
  <si>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</si>
  <si>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</si>
  <si>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</si>
  <si>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</si>
  <si>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</si>
  <si>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</si>
  <si>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</si>
  <si>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</si>
  <si>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</si>
  <si>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</si>
  <si>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</si>
  <si>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</si>
  <si>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</si>
  <si>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</si>
  <si>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</si>
  <si>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</si>
  <si>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</si>
  <si>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</si>
  <si>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</si>
  <si>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</si>
  <si>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</si>
  <si>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</si>
  <si>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</si>
  <si>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</si>
  <si>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</si>
  <si>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</si>
  <si>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</si>
  <si>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</si>
  <si>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</si>
  <si>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</si>
  <si>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</si>
  <si>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</si>
  <si>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</si>
  <si>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</si>
  <si>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</si>
  <si>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</si>
  <si>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</si>
  <si>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</si>
  <si>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</si>
  <si>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</si>
  <si>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</si>
  <si>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</si>
  <si>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</si>
  <si>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</si>
  <si>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</si>
  <si>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</si>
  <si>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</si>
  <si>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</si>
  <si>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</si>
  <si>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</si>
  <si>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</si>
  <si>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</si>
  <si>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</si>
  <si>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</si>
  <si>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</si>
  <si>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</si>
  <si>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</si>
  <si>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</si>
  <si>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</si>
  <si>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</si>
  <si>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</si>
  <si>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</si>
  <si>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</si>
  <si>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</si>
  <si>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</si>
  <si>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</si>
  <si>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</si>
  <si>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</si>
  <si>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</si>
  <si>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</si>
  <si>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</si>
  <si>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</si>
  <si>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</si>
  <si>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</si>
  <si>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</si>
  <si>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</si>
  <si>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</si>
  <si>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</si>
  <si>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</si>
  <si>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</si>
  <si>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</si>
  <si>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</si>
  <si>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</si>
  <si>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</si>
  <si>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</si>
  <si>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</si>
  <si>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</si>
  <si>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</si>
  <si>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</si>
  <si>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</si>
  <si>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</si>
  <si>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</si>
  <si>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</si>
  <si>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</si>
  <si>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</si>
  <si>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</si>
  <si>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</si>
  <si>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</si>
  <si>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</si>
  <si>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</si>
  <si>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</si>
  <si>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</si>
  <si>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</si>
  <si>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</si>
  <si>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</si>
  <si>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</si>
  <si>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</si>
  <si>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</si>
  <si>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</si>
  <si>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</si>
  <si>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</si>
  <si>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</si>
  <si>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</si>
  <si>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</si>
  <si>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</si>
  <si>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</si>
  <si>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</si>
  <si>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</si>
  <si>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</si>
  <si>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</si>
  <si>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</si>
  <si>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</si>
  <si>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</si>
  <si>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</si>
  <si>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</si>
  <si>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</si>
  <si>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</si>
  <si>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</si>
  <si>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</si>
  <si>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</si>
  <si>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</si>
  <si>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</si>
  <si>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</si>
  <si>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</si>
  <si>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</si>
  <si>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</si>
  <si>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</si>
  <si>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</si>
  <si>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</si>
  <si>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</si>
  <si>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</si>
  <si>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</si>
  <si>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</si>
  <si>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</si>
  <si>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</si>
  <si>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</si>
  <si>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</si>
  <si>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</si>
  <si>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</si>
  <si>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</si>
  <si>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</si>
  <si>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</si>
  <si>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</si>
  <si>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</si>
  <si>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</si>
  <si>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</si>
  <si>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</si>
  <si>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</si>
  <si>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</si>
  <si>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</si>
  <si>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</si>
  <si>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</si>
  <si>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</si>
  <si>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</si>
  <si>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</si>
  <si>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</si>
  <si>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</si>
  <si>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</si>
  <si>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</si>
  <si>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</si>
  <si>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</si>
  <si>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</si>
  <si>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</si>
  <si>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</si>
  <si>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</si>
  <si>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</si>
  <si>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</si>
  <si>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</si>
  <si>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</si>
  <si>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</si>
  <si>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</si>
  <si>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</si>
  <si>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</si>
  <si>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</si>
  <si>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</si>
  <si>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</si>
  <si>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</si>
  <si>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</si>
  <si>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</si>
  <si>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</si>
  <si>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</si>
  <si>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</si>
  <si>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</si>
  <si>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</si>
  <si>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</si>
  <si>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</si>
  <si>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</si>
  <si>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</si>
  <si>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</si>
  <si>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</si>
  <si>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</si>
  <si>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</si>
  <si>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</si>
  <si>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</si>
  <si>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</si>
  <si>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</si>
  <si>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</si>
  <si>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</si>
  <si>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</si>
  <si>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</si>
  <si>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</si>
  <si>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</si>
  <si>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</si>
  <si>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</si>
  <si>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</si>
  <si>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</si>
  <si>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</si>
  <si>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</si>
  <si>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</si>
  <si>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</si>
  <si>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</si>
  <si>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</si>
  <si>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</si>
  <si>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</si>
  <si>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</si>
  <si>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</si>
  <si>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</si>
  <si>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</si>
  <si>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</si>
  <si>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</si>
  <si>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</si>
  <si>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</si>
  <si>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</si>
  <si>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</si>
  <si>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</si>
  <si>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</si>
  <si>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</si>
  <si>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</si>
  <si>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</si>
  <si>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</si>
  <si>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</si>
  <si>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</si>
  <si>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</si>
  <si>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</si>
  <si>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</si>
  <si>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</si>
  <si>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</si>
  <si>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</si>
  <si>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</si>
  <si>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</si>
  <si>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</si>
  <si>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</si>
  <si>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</si>
  <si>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</si>
  <si>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</si>
  <si>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</si>
  <si>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</si>
  <si>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</si>
  <si>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</si>
  <si>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</si>
  <si>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</si>
  <si>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</si>
  <si>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</si>
  <si>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</si>
  <si>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</si>
  <si>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</si>
  <si>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</si>
  <si>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</si>
  <si>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</si>
  <si>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</si>
  <si>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</si>
  <si>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</si>
  <si>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</si>
  <si>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</si>
  <si>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</si>
  <si>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</si>
  <si>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</si>
  <si>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</si>
  <si>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</si>
  <si>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</si>
  <si>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</si>
  <si>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</si>
  <si>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</si>
  <si>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</si>
  <si>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</si>
  <si>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</si>
  <si>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</si>
  <si>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</si>
  <si>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</si>
  <si>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</si>
  <si>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</si>
  <si>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</si>
  <si>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</si>
  <si>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</si>
  <si>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</si>
  <si>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</si>
  <si>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</si>
  <si>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</si>
  <si>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</si>
  <si>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</si>
  <si>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</si>
  <si>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</si>
  <si>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</si>
  <si>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</si>
  <si>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</si>
  <si>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</si>
  <si>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</si>
  <si>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</si>
  <si>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</si>
  <si>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</si>
  <si>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</si>
  <si>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</si>
  <si>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</si>
  <si>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</si>
  <si>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</si>
  <si>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</si>
  <si>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</si>
  <si>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</si>
  <si>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</si>
  <si>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</si>
  <si>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</si>
  <si>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</si>
  <si>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</si>
  <si>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</si>
  <si>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</si>
  <si>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</si>
  <si>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</si>
  <si>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</si>
  <si>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</si>
  <si>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</si>
  <si>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</si>
  <si>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</si>
  <si>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</si>
  <si>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</si>
  <si>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</si>
  <si>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</si>
  <si>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</si>
  <si>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</si>
  <si>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</si>
  <si>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</si>
  <si>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</si>
  <si>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</si>
  <si>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</si>
  <si>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</si>
  <si>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</si>
  <si>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</si>
  <si>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</si>
  <si>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</si>
  <si>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</si>
  <si>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</si>
  <si>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</si>
  <si>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</si>
  <si>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</si>
  <si>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</si>
  <si>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</si>
  <si>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</si>
  <si>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</si>
  <si>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</si>
  <si>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</si>
  <si>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</si>
  <si>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</si>
  <si>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</si>
  <si>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</si>
  <si>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</si>
  <si>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</si>
  <si>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</si>
  <si>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</si>
  <si>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</si>
  <si>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</si>
  <si>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</si>
  <si>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</si>
  <si>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</si>
  <si>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</si>
  <si>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</si>
  <si>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</si>
  <si>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</si>
  <si>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</si>
  <si>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</si>
  <si>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</si>
  <si>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</si>
  <si>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</si>
  <si>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</si>
  <si>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</si>
  <si>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</si>
  <si>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</si>
  <si>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</si>
  <si>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</si>
  <si>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</si>
  <si>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</si>
  <si>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</si>
  <si>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</si>
  <si>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</si>
  <si>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</si>
  <si>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</si>
  <si>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</si>
  <si>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</si>
  <si>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</si>
  <si>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</si>
  <si>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</si>
  <si>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</si>
  <si>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</si>
  <si>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</si>
  <si>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</si>
  <si>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</si>
  <si>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</si>
  <si>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</si>
  <si>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</si>
  <si>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</si>
  <si>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</si>
  <si>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</si>
  <si>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</si>
  <si>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</si>
  <si>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</si>
  <si>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</si>
  <si>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</si>
  <si>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</si>
  <si>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</si>
  <si>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</si>
  <si>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</si>
  <si>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</si>
  <si>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</si>
  <si>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</si>
  <si>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</si>
  <si>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</si>
  <si>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</si>
  <si>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</si>
  <si>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</si>
  <si>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</si>
  <si>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</si>
  <si>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</si>
  <si>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</si>
  <si>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</si>
  <si>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</si>
  <si>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</si>
  <si>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</si>
  <si>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</si>
  <si>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</si>
  <si>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</si>
  <si>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</si>
  <si>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</si>
  <si>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</si>
  <si>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</si>
  <si>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</si>
  <si>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</si>
  <si>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</si>
  <si>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</si>
  <si>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</si>
  <si>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</si>
  <si>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</si>
  <si>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</si>
  <si>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</si>
  <si>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</si>
  <si>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</si>
  <si>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</si>
  <si>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</si>
  <si>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</si>
  <si>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</si>
  <si>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</si>
  <si>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</si>
  <si>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</si>
  <si>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</si>
  <si>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</si>
  <si>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</si>
  <si>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</si>
  <si>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</si>
  <si>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</si>
  <si>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</si>
  <si>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</si>
  <si>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</si>
  <si>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</si>
  <si>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</si>
  <si>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</si>
  <si>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</si>
  <si>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</si>
  <si>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</si>
  <si>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</si>
  <si>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</si>
  <si>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</si>
  <si>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</si>
  <si>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</si>
  <si>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</si>
  <si>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</si>
  <si>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</si>
  <si>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</si>
  <si>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</si>
  <si>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</si>
  <si>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</si>
  <si>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</si>
  <si>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</si>
  <si>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</si>
  <si>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</si>
  <si>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</si>
  <si>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</si>
  <si>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</si>
  <si>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</si>
  <si>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</si>
  <si>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</si>
  <si>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</si>
  <si>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</si>
  <si>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</si>
  <si>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</si>
  <si>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</si>
  <si>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</si>
  <si>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</si>
  <si>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</si>
  <si>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</si>
  <si>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</si>
  <si>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</si>
  <si>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</si>
  <si>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</si>
  <si>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</si>
  <si>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</si>
  <si>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</si>
  <si>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</si>
  <si>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</si>
  <si>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</si>
  <si>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</si>
  <si>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</si>
  <si>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</si>
  <si>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</si>
  <si>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</si>
  <si>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</si>
  <si>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</si>
  <si>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</si>
  <si>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</si>
  <si>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</si>
  <si>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</si>
  <si>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</si>
  <si>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</si>
  <si>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</si>
  <si>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</si>
  <si>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</si>
  <si>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</si>
  <si>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</si>
  <si>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</si>
  <si>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</si>
  <si>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</si>
  <si>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</si>
  <si>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</si>
  <si>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</si>
  <si>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</si>
  <si>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</si>
  <si>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</si>
  <si>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</si>
  <si>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</si>
  <si>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</si>
  <si>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</si>
  <si>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</si>
  <si>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</si>
  <si>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</si>
  <si>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</si>
  <si>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</si>
  <si>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</si>
  <si>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</si>
  <si>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</si>
  <si>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</si>
  <si>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</si>
  <si>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</si>
  <si>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</si>
  <si>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</si>
  <si>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</si>
  <si>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</si>
  <si>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</si>
  <si>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</si>
  <si>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</si>
  <si>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</si>
  <si>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</si>
  <si>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</si>
  <si>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</si>
  <si>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</si>
  <si>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</si>
  <si>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</si>
  <si>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</si>
  <si>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</si>
  <si>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</si>
  <si>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</si>
  <si>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</si>
  <si>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</si>
  <si>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</si>
  <si>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</si>
  <si>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</si>
  <si>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</si>
  <si>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</si>
  <si>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</si>
  <si>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</si>
  <si>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</si>
  <si>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</si>
  <si>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</si>
  <si>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</si>
  <si>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</si>
  <si>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</si>
  <si>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</si>
  <si>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</si>
  <si>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</si>
  <si>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</si>
  <si>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</si>
  <si>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</si>
  <si>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</si>
  <si>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</si>
  <si>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</si>
  <si>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</si>
  <si>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</si>
  <si>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</si>
  <si>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</si>
  <si>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</si>
  <si>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</si>
  <si>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</si>
  <si>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</si>
  <si>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</si>
  <si>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</si>
  <si>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</si>
  <si>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</si>
  <si>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</si>
  <si>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</si>
  <si>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</si>
  <si>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</si>
  <si>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</si>
  <si>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</si>
  <si>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</si>
  <si>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</si>
  <si>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</si>
  <si>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</si>
  <si>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</si>
  <si>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</si>
  <si>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</si>
  <si>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</si>
  <si>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</si>
  <si>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</si>
  <si>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</si>
  <si>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</si>
  <si>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</si>
  <si>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</si>
  <si>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</si>
  <si>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</si>
  <si>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</si>
  <si>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</si>
  <si>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</si>
  <si>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</si>
  <si>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</si>
  <si>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</si>
  <si>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</si>
  <si>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</si>
  <si>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</si>
  <si>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</si>
  <si>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</si>
  <si>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</si>
  <si>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</si>
  <si>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</si>
  <si>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</si>
  <si>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</si>
  <si>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</si>
  <si>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</si>
  <si>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</si>
  <si>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</si>
  <si>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</si>
  <si>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</si>
  <si>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</si>
  <si>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</si>
  <si>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</si>
  <si>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</si>
  <si>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</si>
  <si>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</si>
  <si>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</si>
  <si>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</si>
  <si>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</si>
  <si>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</si>
  <si>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</si>
  <si>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</si>
  <si>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</si>
  <si>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</si>
  <si>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</si>
  <si>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</si>
  <si>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</si>
  <si>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</si>
  <si>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</si>
  <si>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</si>
  <si>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</si>
  <si>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</si>
  <si>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</si>
  <si>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</si>
  <si>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</si>
  <si>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</si>
  <si>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</si>
  <si>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</si>
  <si>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</si>
  <si>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</si>
  <si>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</si>
  <si>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</si>
  <si>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</si>
  <si>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</si>
  <si>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</si>
  <si>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</si>
  <si>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</si>
  <si>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</si>
  <si>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</si>
  <si>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</si>
  <si>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</si>
  <si>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</si>
  <si>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</si>
  <si>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</si>
  <si>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</si>
  <si>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</si>
  <si>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</si>
  <si>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</si>
  <si>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</si>
  <si>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</si>
  <si>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</si>
  <si>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</si>
  <si>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</si>
  <si>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</si>
  <si>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</si>
  <si>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</si>
  <si>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</si>
  <si>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</si>
  <si>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</si>
  <si>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</si>
  <si>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</si>
  <si>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</si>
  <si>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</si>
  <si>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</si>
  <si>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</si>
  <si>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</si>
  <si>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</si>
  <si>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</si>
  <si>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</si>
  <si>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</si>
  <si>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</si>
  <si>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</si>
  <si>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</si>
  <si>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</si>
  <si>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</si>
  <si>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</si>
  <si>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</si>
  <si>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</si>
  <si>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</si>
  <si>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</si>
  <si>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</si>
  <si>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</si>
  <si>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</si>
  <si>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</si>
  <si>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</si>
  <si>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</si>
  <si>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</si>
  <si>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</si>
  <si>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</si>
  <si>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</si>
  <si>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</si>
  <si>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</si>
  <si>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</si>
  <si>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</si>
  <si>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</si>
  <si>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</si>
  <si>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</si>
  <si>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</si>
  <si>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</si>
  <si>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</si>
  <si>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</si>
  <si>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</si>
  <si>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</si>
  <si>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</si>
  <si>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</si>
  <si>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</si>
  <si>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</si>
  <si>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</si>
  <si>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</si>
  <si>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</si>
  <si>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</si>
  <si>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</si>
  <si>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</si>
  <si>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</si>
  <si>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</si>
  <si>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</si>
  <si>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</si>
  <si>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</si>
  <si>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</si>
  <si>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</si>
  <si>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</si>
  <si>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</si>
  <si>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</si>
  <si>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</si>
  <si>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</si>
  <si>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</si>
  <si>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</si>
  <si>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</si>
  <si>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</si>
  <si>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</si>
  <si>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</si>
  <si>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</si>
  <si>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</si>
  <si>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</si>
  <si>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</si>
  <si>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</si>
  <si>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</si>
  <si>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</si>
  <si>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</si>
  <si>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</si>
  <si>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</si>
  <si>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</si>
  <si>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</si>
  <si>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</si>
  <si>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</si>
  <si>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</si>
  <si>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</si>
  <si>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</si>
  <si>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</si>
  <si>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</si>
  <si>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</si>
  <si>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</si>
  <si>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</si>
  <si>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</si>
  <si>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</si>
  <si>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</si>
  <si>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</si>
  <si>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</si>
  <si>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</si>
  <si>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</si>
  <si>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</si>
  <si>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</si>
  <si>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</si>
  <si>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</si>
  <si>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</si>
  <si>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</si>
  <si>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</si>
  <si>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</si>
  <si>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</si>
  <si>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</si>
  <si>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</si>
  <si>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</si>
  <si>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</si>
  <si>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</si>
  <si>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</si>
  <si>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</si>
  <si>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</si>
  <si>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</si>
  <si>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</si>
  <si>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</si>
  <si>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</si>
  <si>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</si>
  <si>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</si>
  <si>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</si>
  <si>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</si>
  <si>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</si>
  <si>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</si>
  <si>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</si>
  <si>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</si>
  <si>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</si>
  <si>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</si>
  <si>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</si>
  <si>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</si>
  <si>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</si>
  <si>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</si>
  <si>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</si>
  <si>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</si>
  <si>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</si>
  <si>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</si>
  <si>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</si>
  <si>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</si>
  <si>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</si>
  <si>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</si>
  <si>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</si>
  <si>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</si>
  <si>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</si>
  <si>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</si>
  <si>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</si>
  <si>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</si>
  <si>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</si>
  <si>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</si>
  <si>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</si>
  <si>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</si>
  <si>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</si>
  <si>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</si>
  <si>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</si>
  <si>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</si>
  <si>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</si>
  <si>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</si>
  <si>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</si>
  <si>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</si>
  <si>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</si>
  <si>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</si>
  <si>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</si>
  <si>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</si>
  <si>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</si>
  <si>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</si>
  <si>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</si>
  <si>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</si>
  <si>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</si>
  <si>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</si>
  <si>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</si>
  <si>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</si>
  <si>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</si>
  <si>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</si>
  <si>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</si>
  <si>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</si>
  <si>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</si>
  <si>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</si>
  <si>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</si>
  <si>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</si>
  <si>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</si>
  <si>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</si>
  <si>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</si>
  <si>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</si>
  <si>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</si>
  <si>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</si>
  <si>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</si>
  <si>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</si>
  <si>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</si>
  <si>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</si>
  <si>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</si>
  <si>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</si>
  <si>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</si>
  <si>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</si>
  <si>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</si>
  <si>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</si>
  <si>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</si>
  <si>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</si>
  <si>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</si>
  <si>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</si>
  <si>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</si>
  <si>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</si>
  <si>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</si>
  <si>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</si>
  <si>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</si>
  <si>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</si>
  <si>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</si>
  <si>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</si>
  <si>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</si>
  <si>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</si>
  <si>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</si>
  <si>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</si>
  <si>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</si>
  <si>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</si>
  <si>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</si>
  <si>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</si>
  <si>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</si>
  <si>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</si>
  <si>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</si>
  <si>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</si>
  <si>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</si>
  <si>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</si>
  <si>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</si>
  <si>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</si>
  <si>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</si>
  <si>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</si>
  <si>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</si>
  <si>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</si>
  <si>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</si>
  <si>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</si>
  <si>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</si>
  <si>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</si>
  <si>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</si>
  <si>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</si>
  <si>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</si>
  <si>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</si>
  <si>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</si>
  <si>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</si>
  <si>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</si>
  <si>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</si>
  <si>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</si>
  <si>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</si>
  <si>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</si>
  <si>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</si>
  <si>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</si>
  <si>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</si>
  <si>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</si>
  <si>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</si>
  <si>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</si>
  <si>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</si>
  <si>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</si>
  <si>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</si>
  <si>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</si>
  <si>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</si>
  <si>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</si>
  <si>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</si>
  <si>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</si>
  <si>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</si>
  <si>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</si>
  <si>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</si>
  <si>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</si>
  <si>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</si>
  <si>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</si>
  <si>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</si>
  <si>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</si>
  <si>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</si>
  <si>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</si>
  <si>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</si>
  <si>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</si>
  <si>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</si>
  <si>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</si>
  <si>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</si>
  <si>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</si>
  <si>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</si>
  <si>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</si>
  <si>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</si>
  <si>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</si>
  <si>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</si>
  <si>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</si>
  <si>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</si>
  <si>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</si>
  <si>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</si>
  <si>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</si>
  <si>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</si>
  <si>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</si>
  <si>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</si>
  <si>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</si>
  <si>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</si>
  <si>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</si>
  <si>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</si>
  <si>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</si>
  <si>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</si>
  <si>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</si>
  <si>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</si>
  <si>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</si>
  <si>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</si>
  <si>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</si>
  <si>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</si>
  <si>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</si>
  <si>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</si>
  <si>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</si>
  <si>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</si>
  <si>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</si>
  <si>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</si>
  <si>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</si>
  <si>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</si>
  <si>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</si>
  <si>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</si>
  <si>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</si>
  <si>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</si>
  <si>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</si>
  <si>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</si>
  <si>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</si>
  <si>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</si>
  <si>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</si>
  <si>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</si>
  <si>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</si>
  <si>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</si>
  <si>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</si>
  <si>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</si>
  <si>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</si>
  <si>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</si>
  <si>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</si>
  <si>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</si>
  <si>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</si>
  <si>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</si>
  <si>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</si>
  <si>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</si>
  <si>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</si>
  <si>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</si>
  <si>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</si>
  <si>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</si>
  <si>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</si>
  <si>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</si>
  <si>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</si>
  <si>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</si>
  <si>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</si>
  <si>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</si>
  <si>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</si>
  <si>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</si>
  <si>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</si>
  <si>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</si>
  <si>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</si>
  <si>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</si>
  <si>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</si>
  <si>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</si>
  <si>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</si>
  <si>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</si>
  <si>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</si>
  <si>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</si>
  <si>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</si>
  <si>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</si>
  <si>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</si>
  <si>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</si>
  <si>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</si>
  <si>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</si>
  <si>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</si>
  <si>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</si>
  <si>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</si>
  <si>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</si>
  <si>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</si>
  <si>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</si>
  <si>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</si>
  <si>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</si>
  <si>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</si>
  <si>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</si>
  <si>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</si>
  <si>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</si>
  <si>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</si>
  <si>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</si>
  <si>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</si>
  <si>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</si>
  <si>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</si>
  <si>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</si>
  <si>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</si>
  <si>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</si>
  <si>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</si>
  <si>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</si>
  <si>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</si>
  <si>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</si>
  <si>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</si>
  <si>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</si>
  <si>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</si>
  <si>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</si>
  <si>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</si>
  <si>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</si>
  <si>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</si>
  <si>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</si>
  <si>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</si>
  <si>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</si>
  <si>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</si>
  <si>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</si>
  <si>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</si>
  <si>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</si>
  <si>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</si>
  <si>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</si>
  <si>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</si>
  <si>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</si>
  <si>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</si>
  <si>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</si>
  <si>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</si>
  <si>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</si>
  <si>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</si>
  <si>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</si>
  <si>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</si>
  <si>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</si>
  <si>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</si>
  <si>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</si>
  <si>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</si>
  <si>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</si>
  <si>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</si>
  <si>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</si>
  <si>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</si>
  <si>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</si>
  <si>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</si>
  <si>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</si>
  <si>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</si>
  <si>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</si>
  <si>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</si>
  <si>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</si>
  <si>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</si>
  <si>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</si>
  <si>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</si>
  <si>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</si>
  <si>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</si>
  <si>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</si>
  <si>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</si>
  <si>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</si>
  <si>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</si>
  <si>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</si>
  <si>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</si>
  <si>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</si>
  <si>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</si>
  <si>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</si>
  <si>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</si>
  <si>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</si>
  <si>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</si>
  <si>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</si>
  <si>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</si>
  <si>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</si>
  <si>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</si>
  <si>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</si>
  <si>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</si>
  <si>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</si>
  <si>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</si>
  <si>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</si>
  <si>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</si>
  <si>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</si>
  <si>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</si>
  <si>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</si>
  <si>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</si>
  <si>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</si>
  <si>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</si>
  <si>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</si>
  <si>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</si>
  <si>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</si>
  <si>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</si>
  <si>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</si>
  <si>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</si>
  <si>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</si>
  <si>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</si>
  <si>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</si>
  <si>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</si>
  <si>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</si>
  <si>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</si>
  <si>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</si>
  <si>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</si>
  <si>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</si>
  <si>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</si>
  <si>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</si>
  <si>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</si>
  <si>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</si>
  <si>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</si>
  <si>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</si>
  <si>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</si>
  <si>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</si>
  <si>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</si>
  <si>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</si>
  <si>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</si>
  <si>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</si>
  <si>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</si>
  <si>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</si>
  <si>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</si>
  <si>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</si>
  <si>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</si>
  <si>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</si>
  <si>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</si>
  <si>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</si>
  <si>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</si>
  <si>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</si>
  <si>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</si>
  <si>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</si>
  <si>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</si>
  <si>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</si>
  <si>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</si>
  <si>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</si>
  <si>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</si>
  <si>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</si>
  <si>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</si>
  <si>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</si>
  <si>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</si>
  <si>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</si>
  <si>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</si>
  <si>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</si>
  <si>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</si>
  <si>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</si>
  <si>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</si>
  <si>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</si>
  <si>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</si>
  <si>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</si>
  <si>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</si>
  <si>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</si>
  <si>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</si>
  <si>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</si>
  <si>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</si>
  <si>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</si>
  <si>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</si>
  <si>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</si>
  <si>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</si>
  <si>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</si>
  <si>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</si>
  <si>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</si>
  <si>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</si>
  <si>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</si>
  <si>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</si>
  <si>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</si>
  <si>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</si>
  <si>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</si>
  <si>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</si>
  <si>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</si>
  <si>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</si>
  <si>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</si>
  <si>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</si>
  <si>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</si>
  <si>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</si>
  <si>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</si>
  <si>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</si>
  <si>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</si>
  <si>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</si>
  <si>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</si>
  <si>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</si>
  <si>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</si>
  <si>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</si>
  <si>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</si>
  <si>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</si>
  <si>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</si>
  <si>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</si>
  <si>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</si>
  <si>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</si>
  <si>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</si>
  <si>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</si>
  <si>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</si>
  <si>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</si>
  <si>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</si>
  <si>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</si>
  <si>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</si>
  <si>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</si>
  <si>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</si>
  <si>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</si>
  <si>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</si>
  <si>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</si>
  <si>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</si>
  <si>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</si>
  <si>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</si>
  <si>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</si>
  <si>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</si>
  <si>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</si>
  <si>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</si>
  <si>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</si>
  <si>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</si>
  <si>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</si>
  <si>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</si>
  <si>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</si>
  <si>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</si>
  <si>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</si>
  <si>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</si>
  <si>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</si>
  <si>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</si>
  <si>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</si>
  <si>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</si>
  <si>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</si>
  <si>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</si>
  <si>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</si>
  <si>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</si>
  <si>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</si>
  <si>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</si>
  <si>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</si>
  <si>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</si>
  <si>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</si>
  <si>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</si>
  <si>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</si>
  <si>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</si>
  <si>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</si>
  <si>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</si>
  <si>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</si>
  <si>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</si>
  <si>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</si>
  <si>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</si>
  <si>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</si>
  <si>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</si>
  <si>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</si>
  <si>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</si>
  <si>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</si>
  <si>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</si>
  <si>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</si>
  <si>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</si>
  <si>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</si>
  <si>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</si>
  <si>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</si>
  <si>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</si>
  <si>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</si>
  <si>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</si>
  <si>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</si>
  <si>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</si>
  <si>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</si>
  <si>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</si>
  <si>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</si>
  <si>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</si>
  <si>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</si>
  <si>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</si>
  <si>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</si>
  <si>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</si>
  <si>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</si>
  <si>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</si>
  <si>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</si>
  <si>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</si>
  <si>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</si>
  <si>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</si>
  <si>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</si>
  <si>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</si>
  <si>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</si>
  <si>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</si>
  <si>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</si>
  <si>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</si>
  <si>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</si>
  <si>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</si>
  <si>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</si>
  <si>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</si>
  <si>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</si>
  <si>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</si>
  <si>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</si>
  <si>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</si>
  <si>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</si>
  <si>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</si>
  <si>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</si>
  <si>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</si>
  <si>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</si>
  <si>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</si>
  <si>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</si>
  <si>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</si>
  <si>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</si>
  <si>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</si>
  <si>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</si>
  <si>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</si>
  <si>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</si>
  <si>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</si>
  <si>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</si>
  <si>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</si>
  <si>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</si>
  <si>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</si>
  <si>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</si>
  <si>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</si>
  <si>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</si>
  <si>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</si>
  <si>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</si>
  <si>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</si>
  <si>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</si>
  <si>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</si>
  <si>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</si>
  <si>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</si>
  <si>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</si>
  <si>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</si>
  <si>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</si>
  <si>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</si>
  <si>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</si>
  <si>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</si>
  <si>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</si>
  <si>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</si>
  <si>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</si>
  <si>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</si>
  <si>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</si>
  <si>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</si>
  <si>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</si>
  <si>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</si>
  <si>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</si>
  <si>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</si>
  <si>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</si>
  <si>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</si>
  <si>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</si>
  <si>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</si>
  <si>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</si>
  <si>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</si>
  <si>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</si>
  <si>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</si>
  <si>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</si>
  <si>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</si>
  <si>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</si>
  <si>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</si>
  <si>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</si>
  <si>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</si>
  <si>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</si>
  <si>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</si>
  <si>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</si>
  <si>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</si>
  <si>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</si>
  <si>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</si>
  <si>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</si>
  <si>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</si>
  <si>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</si>
  <si>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</si>
  <si>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</si>
  <si>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</si>
  <si>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</si>
  <si>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</si>
  <si>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</si>
  <si>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</si>
  <si>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</si>
  <si>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</si>
  <si>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</si>
  <si>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</si>
  <si>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</si>
  <si>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</si>
  <si>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</si>
  <si>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</si>
  <si>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</si>
  <si>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</si>
  <si>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</si>
  <si>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</si>
  <si>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</si>
  <si>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</si>
  <si>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</si>
  <si>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</si>
  <si>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</si>
  <si>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</si>
  <si>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</si>
  <si>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</si>
  <si>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</si>
  <si>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</si>
  <si>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</si>
  <si>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</si>
  <si>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</si>
  <si>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</si>
  <si>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</si>
  <si>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</si>
  <si>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</si>
  <si>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</si>
  <si>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</si>
  <si>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</si>
  <si>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</si>
  <si>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</si>
  <si>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</si>
  <si>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</si>
  <si>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</si>
  <si>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</si>
  <si>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</si>
  <si>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</si>
  <si>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</si>
  <si>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</si>
  <si>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</si>
  <si>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</si>
  <si>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</si>
  <si>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</si>
  <si>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</si>
  <si>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</si>
  <si>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</si>
  <si>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</si>
  <si>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</si>
  <si>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</si>
  <si>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</si>
  <si>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</si>
  <si>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</si>
  <si>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</si>
  <si>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</si>
  <si>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</si>
  <si>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</si>
  <si>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</si>
  <si>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</si>
  <si>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</si>
  <si>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</si>
  <si>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</si>
  <si>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</si>
  <si>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</si>
  <si>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</si>
  <si>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</si>
  <si>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</si>
  <si>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</si>
  <si>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</si>
  <si>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</si>
  <si>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</si>
  <si>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</si>
  <si>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</si>
  <si>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</si>
  <si>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</si>
  <si>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</si>
  <si>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</si>
  <si>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</si>
  <si>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</si>
  <si>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</si>
  <si>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</si>
  <si>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</si>
  <si>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</si>
  <si>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</si>
  <si>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</si>
  <si>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</si>
  <si>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</si>
  <si>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</si>
  <si>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</si>
  <si>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</si>
  <si>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</si>
  <si>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</si>
  <si>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</si>
  <si>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</si>
  <si>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</si>
  <si>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</si>
  <si>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</si>
  <si>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</si>
  <si>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</si>
  <si>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</si>
  <si>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</si>
  <si>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</si>
  <si>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</si>
  <si>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</si>
  <si>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</si>
  <si>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</si>
  <si>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</si>
  <si>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</si>
  <si>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</si>
  <si>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</si>
  <si>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</si>
  <si>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</si>
  <si>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</si>
  <si>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</si>
  <si>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</si>
  <si>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</si>
  <si>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</si>
  <si>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</si>
  <si>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</si>
  <si>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</si>
  <si>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</si>
  <si>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</si>
  <si>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</si>
  <si>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</si>
  <si>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</si>
  <si>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</si>
  <si>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</si>
  <si>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</si>
  <si>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</si>
  <si>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</si>
  <si>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</si>
  <si>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</si>
  <si>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</si>
  <si>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</si>
  <si>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</si>
  <si>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</si>
  <si>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</si>
  <si>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</si>
  <si>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</si>
  <si>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</si>
  <si>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</si>
  <si>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</si>
  <si>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</si>
  <si>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</si>
  <si>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</si>
  <si>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</si>
  <si>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</si>
  <si>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</si>
  <si>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</si>
  <si>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</si>
  <si>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</si>
  <si>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</si>
  <si>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</si>
  <si>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</si>
  <si>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</si>
  <si>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</si>
  <si>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</si>
  <si>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</si>
  <si>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</si>
  <si>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</si>
  <si>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</si>
  <si>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</si>
  <si>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</si>
  <si>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</si>
  <si>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</si>
  <si>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</si>
  <si>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</si>
  <si>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</si>
  <si>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</si>
  <si>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</si>
  <si>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</si>
  <si>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</si>
  <si>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</si>
  <si>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</si>
  <si>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</si>
  <si>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</si>
  <si>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</si>
  <si>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</si>
  <si>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</si>
  <si>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</si>
  <si>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</si>
  <si>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</si>
  <si>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</si>
  <si>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</si>
  <si>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</si>
  <si>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</si>
  <si>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</si>
  <si>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</si>
  <si>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</si>
  <si>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</si>
  <si>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</si>
  <si>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</si>
  <si>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</si>
  <si>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</si>
  <si>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</si>
  <si>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</si>
  <si>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</si>
  <si>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</si>
  <si>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</si>
  <si>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</si>
  <si>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</si>
  <si>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</si>
  <si>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</si>
  <si>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</si>
  <si>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</si>
  <si>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</si>
  <si>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</si>
  <si>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</si>
  <si>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</si>
  <si>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</si>
  <si>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</si>
  <si>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</si>
  <si>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</si>
  <si>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</si>
  <si>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</si>
  <si>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</si>
  <si>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</si>
  <si>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</si>
  <si>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</si>
  <si>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</si>
  <si>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</si>
  <si>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</si>
  <si>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</si>
  <si>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</si>
  <si>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</si>
  <si>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</si>
  <si>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</si>
  <si>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</si>
  <si>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</si>
  <si>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</si>
  <si>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</si>
  <si>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</si>
  <si>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</si>
  <si>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</si>
  <si>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</si>
  <si>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</si>
  <si>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</si>
  <si>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</si>
  <si>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</si>
  <si>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</si>
  <si>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</si>
  <si>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</si>
  <si>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</si>
  <si>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</si>
  <si>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</si>
  <si>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</si>
  <si>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</si>
  <si>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</si>
  <si>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</si>
  <si>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</si>
  <si>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</si>
  <si>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</si>
  <si>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</si>
  <si>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</si>
  <si>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</si>
  <si>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</si>
  <si>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</si>
  <si>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</si>
  <si>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</si>
  <si>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</si>
  <si>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</si>
  <si>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</si>
  <si>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</si>
  <si>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</si>
  <si>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</si>
  <si>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</si>
  <si>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</si>
  <si>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</si>
  <si>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</si>
  <si>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</si>
  <si>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</si>
  <si>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</si>
  <si>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</si>
  <si>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</si>
  <si>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</si>
  <si>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</si>
  <si>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</si>
  <si>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</si>
  <si>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</si>
  <si>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</si>
  <si>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</si>
  <si>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</si>
  <si>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</si>
  <si>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</si>
  <si>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</si>
  <si>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</si>
  <si>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</si>
  <si>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</si>
  <si>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</si>
  <si>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</si>
  <si>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</si>
  <si>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</si>
  <si>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</si>
  <si>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</si>
  <si>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</si>
  <si>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</si>
  <si>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</si>
  <si>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</si>
  <si>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</si>
  <si>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</si>
  <si>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</si>
  <si>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</si>
  <si>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</si>
  <si>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</si>
  <si>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</si>
  <si>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</si>
  <si>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</si>
  <si>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</si>
  <si>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</si>
  <si>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</si>
  <si>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</si>
  <si>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</si>
  <si>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</si>
  <si>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</si>
  <si>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</si>
  <si>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</si>
  <si>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</si>
  <si>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</si>
  <si>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</si>
  <si>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</si>
  <si>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</si>
  <si>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</si>
  <si>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</si>
  <si>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</si>
  <si>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</si>
  <si>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</si>
  <si>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</si>
  <si>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</si>
  <si>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</si>
  <si>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</si>
  <si>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</si>
  <si>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</si>
  <si>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</si>
  <si>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</si>
  <si>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</si>
  <si>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</si>
  <si>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</si>
  <si>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</si>
  <si>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</si>
  <si>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</si>
  <si>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</si>
  <si>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</si>
  <si>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</si>
  <si>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</si>
  <si>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</si>
  <si>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</si>
  <si>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</si>
  <si>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</si>
  <si>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</si>
  <si>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</si>
  <si>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</si>
  <si>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</si>
  <si>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</si>
  <si>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</si>
  <si>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</si>
  <si>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</si>
  <si>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</si>
  <si>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</si>
  <si>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</si>
  <si>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</si>
  <si>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</si>
  <si>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</si>
  <si>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</si>
  <si>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</si>
  <si>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</si>
  <si>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</si>
  <si>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</si>
  <si>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</si>
  <si>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</si>
  <si>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</si>
  <si>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</si>
  <si>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</si>
  <si>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</si>
  <si>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</si>
  <si>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</si>
  <si>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</si>
  <si>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</si>
  <si>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</si>
  <si>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</si>
  <si>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</si>
  <si>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</si>
  <si>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</si>
  <si>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</si>
  <si>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</si>
  <si>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</si>
  <si>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</si>
  <si>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</si>
  <si>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</si>
  <si>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</si>
  <si>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</si>
  <si>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</si>
  <si>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</si>
  <si>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</si>
  <si>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</si>
  <si>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</si>
  <si>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</si>
  <si>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</si>
  <si>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</si>
  <si>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</si>
  <si>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</si>
  <si>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</si>
  <si>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</si>
  <si>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</si>
  <si>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</si>
  <si>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</si>
  <si>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</si>
  <si>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</si>
  <si>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</si>
  <si>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</si>
  <si>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</si>
  <si>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</si>
  <si>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</si>
  <si>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</si>
  <si>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</si>
  <si>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</si>
  <si>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</si>
  <si>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</si>
  <si>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</si>
  <si>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</si>
  <si>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</si>
  <si>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</si>
  <si>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</si>
  <si>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</si>
  <si>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</si>
  <si>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</si>
  <si>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</si>
  <si>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</si>
  <si>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</si>
  <si>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</si>
  <si>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</si>
  <si>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</si>
  <si>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</si>
  <si>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</si>
  <si>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</si>
  <si>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</si>
  <si>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</si>
  <si>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</si>
  <si>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</si>
  <si>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</si>
  <si>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</si>
  <si>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</si>
  <si>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</si>
  <si>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</si>
  <si>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</si>
  <si>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</si>
  <si>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</si>
  <si>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</si>
  <si>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</si>
  <si>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</si>
  <si>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</si>
  <si>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</si>
  <si>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</si>
  <si>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</si>
  <si>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</si>
  <si>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</si>
  <si>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</si>
  <si>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</si>
  <si>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</si>
  <si>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</si>
  <si>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</si>
  <si>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</si>
  <si>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</si>
  <si>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</si>
  <si>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</si>
  <si>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</si>
  <si>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</si>
  <si>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</si>
  <si>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</si>
  <si>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</si>
  <si>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</si>
  <si>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</si>
  <si>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</si>
  <si>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</si>
  <si>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</si>
  <si>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</si>
  <si>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</si>
  <si>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</si>
  <si>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</si>
  <si>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</si>
  <si>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</si>
  <si>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</si>
  <si>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</si>
  <si>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</si>
  <si>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</si>
  <si>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</si>
  <si>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</si>
  <si>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</si>
  <si>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</si>
  <si>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</si>
  <si>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</si>
  <si>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</si>
  <si>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</si>
  <si>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</si>
  <si>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</si>
  <si>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</si>
  <si>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</si>
  <si>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</si>
  <si>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</si>
  <si>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</si>
  <si>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</si>
  <si>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</si>
  <si>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</si>
  <si>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</si>
  <si>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</si>
  <si>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</si>
  <si>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</si>
  <si>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</si>
  <si>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</si>
  <si>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</si>
  <si>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</si>
  <si>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</si>
  <si>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</si>
  <si>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</si>
  <si>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</si>
  <si>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</si>
  <si>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</si>
  <si>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</si>
  <si>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</si>
  <si>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</si>
  <si>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</si>
  <si>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</si>
  <si>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</si>
  <si>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</si>
  <si>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</si>
  <si>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</si>
  <si>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</si>
  <si>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</si>
  <si>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</si>
  <si>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</si>
  <si>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</si>
  <si>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</si>
  <si>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</si>
  <si>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</si>
  <si>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</si>
  <si>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</si>
  <si>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</si>
  <si>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</si>
  <si>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</si>
  <si>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</si>
  <si>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</si>
  <si>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</si>
  <si>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</si>
  <si>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</si>
  <si>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</si>
  <si>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</si>
  <si>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</si>
  <si>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</si>
  <si>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</si>
  <si>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</si>
  <si>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</si>
  <si>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</si>
  <si>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</si>
  <si>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</si>
  <si>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</si>
  <si>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</si>
  <si>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</si>
  <si>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</si>
  <si>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</si>
  <si>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</si>
  <si>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</si>
  <si>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</si>
  <si>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</si>
  <si>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</si>
  <si>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</si>
  <si>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</si>
  <si>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</si>
  <si>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</si>
  <si>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</si>
  <si>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</si>
  <si>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</si>
  <si>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</si>
  <si>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</si>
  <si>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</si>
  <si>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</si>
  <si>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</si>
  <si>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</si>
  <si>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</si>
  <si>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</si>
  <si>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</si>
  <si>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</si>
  <si>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</si>
  <si>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</si>
  <si>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</si>
  <si>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</si>
  <si>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</si>
  <si>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</si>
  <si>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</si>
  <si>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</si>
  <si>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</si>
  <si>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</si>
  <si>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</si>
  <si>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</si>
  <si>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</si>
  <si>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</si>
  <si>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</si>
  <si>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</si>
  <si>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</si>
  <si>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</si>
  <si>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</si>
  <si>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</si>
  <si>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</si>
  <si>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</si>
  <si>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</si>
  <si>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</si>
  <si>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</si>
  <si>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</si>
  <si>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</si>
  <si>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</si>
  <si>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</si>
  <si>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</si>
  <si>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</si>
  <si>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</si>
  <si>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</si>
  <si>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</si>
  <si>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</si>
  <si>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</si>
  <si>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</si>
  <si>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</si>
  <si>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</si>
  <si>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</si>
  <si>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</si>
  <si>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</si>
  <si>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</si>
  <si>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</si>
  <si>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</si>
  <si>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</si>
  <si>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</si>
  <si>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</si>
  <si>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</si>
  <si>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</si>
  <si>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</si>
  <si>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</si>
  <si>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</si>
  <si>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</si>
  <si>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</si>
  <si>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</si>
  <si>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</si>
  <si>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</si>
  <si>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</si>
  <si>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</si>
  <si>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</si>
  <si>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</si>
  <si>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</si>
  <si>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</si>
  <si>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</si>
  <si>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</si>
  <si>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</si>
  <si>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</si>
  <si>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</si>
  <si>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</si>
  <si>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</si>
  <si>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</si>
  <si>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</si>
  <si>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</si>
  <si>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</si>
  <si>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</si>
  <si>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</si>
  <si>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</si>
  <si>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</si>
  <si>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</si>
  <si>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</si>
  <si>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</si>
  <si>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</si>
  <si>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</si>
  <si>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</si>
  <si>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</si>
  <si>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</si>
  <si>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</si>
  <si>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</si>
  <si>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</si>
  <si>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</si>
  <si>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</si>
  <si>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</si>
  <si>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</si>
  <si>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</si>
  <si>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</si>
  <si>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</si>
  <si>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</si>
  <si>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</si>
  <si>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</si>
  <si>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</si>
  <si>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</si>
  <si>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</si>
  <si>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</si>
  <si>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</si>
  <si>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</si>
  <si>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</si>
  <si>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</si>
  <si>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</si>
  <si>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</si>
  <si>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</si>
  <si>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</si>
  <si>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</si>
  <si>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</si>
  <si>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</si>
  <si>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</si>
  <si>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</si>
  <si>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</si>
  <si>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</si>
  <si>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</si>
  <si>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</si>
  <si>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</si>
  <si>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</si>
  <si>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</si>
  <si>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</si>
  <si>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</si>
  <si>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</si>
  <si>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</si>
  <si>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</si>
  <si>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</si>
  <si>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</si>
  <si>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</si>
  <si>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</si>
  <si>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</si>
  <si>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</si>
  <si>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</si>
  <si>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</si>
  <si>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</si>
  <si>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</si>
  <si>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</si>
  <si>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</si>
  <si>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</si>
  <si>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</si>
  <si>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</si>
  <si>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</si>
  <si>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</si>
  <si>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</si>
  <si>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</si>
  <si>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</si>
  <si>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</si>
  <si>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</si>
  <si>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</si>
  <si>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</si>
  <si>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</si>
  <si>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</si>
  <si>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</si>
  <si>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</si>
  <si>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</si>
  <si>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</si>
  <si>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</si>
  <si>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</si>
  <si>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</si>
  <si>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</si>
  <si>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</si>
  <si>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</si>
  <si>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</si>
  <si>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</si>
  <si>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</si>
  <si>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</si>
  <si>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</si>
  <si>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</si>
  <si>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</si>
  <si>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</si>
  <si>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</si>
  <si>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</si>
  <si>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</si>
  <si>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</si>
  <si>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</si>
  <si>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</si>
  <si>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</si>
  <si>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</si>
  <si>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</si>
  <si>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</si>
  <si>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</si>
  <si>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</si>
  <si>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</si>
  <si>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</si>
  <si>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</si>
  <si>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</si>
  <si>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</si>
  <si>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</si>
  <si>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</si>
  <si>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</si>
  <si>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</si>
  <si>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</si>
  <si>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</si>
  <si>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</si>
  <si>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</si>
  <si>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</si>
  <si>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</si>
  <si>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</si>
  <si>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</si>
  <si>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</si>
  <si>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</si>
  <si>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</si>
  <si>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</si>
  <si>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</si>
  <si>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</si>
  <si>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</si>
  <si>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</si>
  <si>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</si>
  <si>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</si>
  <si>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</si>
  <si>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</si>
  <si>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</si>
  <si>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</si>
  <si>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</si>
  <si>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</si>
  <si>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</si>
  <si>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</si>
  <si>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</si>
  <si>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</si>
  <si>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</si>
  <si>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</si>
  <si>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</si>
  <si>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</si>
  <si>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</si>
  <si>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</si>
  <si>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</si>
  <si>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</si>
  <si>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</si>
  <si>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</si>
  <si>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</si>
  <si>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</si>
  <si>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</si>
  <si>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</si>
  <si>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</si>
  <si>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</si>
  <si>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</si>
  <si>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</si>
  <si>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</si>
  <si>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</si>
  <si>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</si>
  <si>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</si>
  <si>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</si>
  <si>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</si>
  <si>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</si>
  <si>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</si>
  <si>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</si>
  <si>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</si>
  <si>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</si>
  <si>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</si>
  <si>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</si>
  <si>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</si>
  <si>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</si>
  <si>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</si>
  <si>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</si>
  <si>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</si>
  <si>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</si>
  <si>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</si>
  <si>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</si>
  <si>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</si>
  <si>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</si>
  <si>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</si>
  <si>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</si>
  <si>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</si>
  <si>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</si>
  <si>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</si>
  <si>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</si>
  <si>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</si>
  <si>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</si>
  <si>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</si>
  <si>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</si>
  <si>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</si>
  <si>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</si>
  <si>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</si>
  <si>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</si>
  <si>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</si>
  <si>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</si>
  <si>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</si>
  <si>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</si>
  <si>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</si>
  <si>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</si>
  <si>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</si>
  <si>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</si>
  <si>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</si>
  <si>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</si>
  <si>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</si>
  <si>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</si>
  <si>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</si>
  <si>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</si>
  <si>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</si>
  <si>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</si>
  <si>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</si>
  <si>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</si>
  <si>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</si>
  <si>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</si>
  <si>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</si>
  <si>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</si>
  <si>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</si>
  <si>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</si>
  <si>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</si>
  <si>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</si>
  <si>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</si>
  <si>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</si>
  <si>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</si>
  <si>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</si>
  <si>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</si>
  <si>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</si>
  <si>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</si>
  <si>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</si>
  <si>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</si>
  <si>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</si>
  <si>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</si>
  <si>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</si>
  <si>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</si>
  <si>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</si>
  <si>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</si>
  <si>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</si>
  <si>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</si>
  <si>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</si>
  <si>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</si>
  <si>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</si>
  <si>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</si>
  <si>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</si>
  <si>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</si>
  <si>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</si>
  <si>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</si>
  <si>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</si>
  <si>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</si>
  <si>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</si>
  <si>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</si>
  <si>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</si>
  <si>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</si>
  <si>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</si>
  <si>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</si>
  <si>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</si>
  <si>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</si>
  <si>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</si>
  <si>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</si>
  <si>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</si>
  <si>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</si>
  <si>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</si>
  <si>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</si>
  <si>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</si>
  <si>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</si>
  <si>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</si>
  <si>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</si>
  <si>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</si>
  <si>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</si>
  <si>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</si>
  <si>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</si>
  <si>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</si>
  <si>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</si>
  <si>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</si>
  <si>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</si>
  <si>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</si>
  <si>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</si>
  <si>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</si>
  <si>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</si>
  <si>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</si>
  <si>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</si>
  <si>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</si>
  <si>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</si>
  <si>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</si>
  <si>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</si>
  <si>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</si>
  <si>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</si>
  <si>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</si>
  <si>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</si>
  <si>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</si>
  <si>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</si>
  <si>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</si>
  <si>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</si>
  <si>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</si>
  <si>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</si>
  <si>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</si>
  <si>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</si>
  <si>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</si>
  <si>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</si>
  <si>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</si>
  <si>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</si>
  <si>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</si>
  <si>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</si>
  <si>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</si>
  <si>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</si>
  <si>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</si>
  <si>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</si>
  <si>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</si>
  <si>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</si>
  <si>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</si>
  <si>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</si>
  <si>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</si>
  <si>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</si>
  <si>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</si>
  <si>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</si>
  <si>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</si>
  <si>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</si>
  <si>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</si>
  <si>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</si>
  <si>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</si>
  <si>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</si>
  <si>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</si>
  <si>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</si>
  <si>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</si>
  <si>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</si>
  <si>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</si>
  <si>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</si>
  <si>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</si>
  <si>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</si>
  <si>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</si>
  <si>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</si>
  <si>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</si>
  <si>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</si>
  <si>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</si>
  <si>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</si>
  <si>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</si>
  <si>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</si>
  <si>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</si>
  <si>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</si>
  <si>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</si>
  <si>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</si>
  <si>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</si>
  <si>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</si>
  <si>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</si>
  <si>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</si>
  <si>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</si>
  <si>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</si>
  <si>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</si>
  <si>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</si>
  <si>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</si>
  <si>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</si>
  <si>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</si>
  <si>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</si>
  <si>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</si>
  <si>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</si>
  <si>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</si>
  <si>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</si>
  <si>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</si>
  <si>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</si>
  <si>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</si>
  <si>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</si>
  <si>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</si>
  <si>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</si>
  <si>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</si>
  <si>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</si>
  <si>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</si>
  <si>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</si>
  <si>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</si>
  <si>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</si>
  <si>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</si>
  <si>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</si>
  <si>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</si>
  <si>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</si>
  <si>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</si>
  <si>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</si>
  <si>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</si>
  <si>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</si>
  <si>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</si>
  <si>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</si>
  <si>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</si>
  <si>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</si>
  <si>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</si>
  <si>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</si>
  <si>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</si>
  <si>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</si>
  <si>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</si>
  <si>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</si>
  <si>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</si>
  <si>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</si>
  <si>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</si>
  <si>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</si>
  <si>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</si>
  <si>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</si>
  <si>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</si>
  <si>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</si>
  <si>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</si>
  <si>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</si>
  <si>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</si>
  <si>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</si>
  <si>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</si>
  <si>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</si>
  <si>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</si>
  <si>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</si>
  <si>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</si>
  <si>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</si>
  <si>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</si>
  <si>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</si>
  <si>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</si>
  <si>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</si>
  <si>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</si>
  <si>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</si>
  <si>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</si>
  <si>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</si>
  <si>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</si>
  <si>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</si>
  <si>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</si>
  <si>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</si>
  <si>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</si>
  <si>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</si>
  <si>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</si>
  <si>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</si>
  <si>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</si>
  <si>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</si>
  <si>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</si>
  <si>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</si>
  <si>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</si>
  <si>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</si>
  <si>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</si>
  <si>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</si>
  <si>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</si>
  <si>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</si>
  <si>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</si>
  <si>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</si>
  <si>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</si>
  <si>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</si>
  <si>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</si>
  <si>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</si>
  <si>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</si>
  <si>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</si>
  <si>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</si>
  <si>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</si>
  <si>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</si>
  <si>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</si>
  <si>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</si>
  <si>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</si>
  <si>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</si>
  <si>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</si>
  <si>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</si>
  <si>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</si>
  <si>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</si>
  <si>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</si>
  <si>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</si>
  <si>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</si>
  <si>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</si>
  <si>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</si>
  <si>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</si>
  <si>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</si>
  <si>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</si>
  <si>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</si>
  <si>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</si>
  <si>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</si>
  <si>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</si>
  <si>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</si>
  <si>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</si>
  <si>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</si>
  <si>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</si>
  <si>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</si>
  <si>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</si>
  <si>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</si>
  <si>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</si>
  <si>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</si>
  <si>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</si>
  <si>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</si>
  <si>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</si>
  <si>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</si>
  <si>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</si>
  <si>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</si>
  <si>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</si>
  <si>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</si>
  <si>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</si>
  <si>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</si>
  <si>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</si>
  <si>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</si>
  <si>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</si>
  <si>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</si>
  <si>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</si>
  <si>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</si>
  <si>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</si>
  <si>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</si>
  <si>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</si>
  <si>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</si>
  <si>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</si>
  <si>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</si>
  <si>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</si>
  <si>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</si>
  <si>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</si>
  <si>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</si>
  <si>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</si>
  <si>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</si>
  <si>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</si>
  <si>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</si>
  <si>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</si>
  <si>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</si>
  <si>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</si>
  <si>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</si>
  <si>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</si>
  <si>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</si>
  <si>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</si>
  <si>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</si>
  <si>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</si>
  <si>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</si>
  <si>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</si>
  <si>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</si>
  <si>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</si>
  <si>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</si>
  <si>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</si>
  <si>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</si>
  <si>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</si>
  <si>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</si>
  <si>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</si>
  <si>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</si>
  <si>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</si>
  <si>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</si>
  <si>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</si>
  <si>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</si>
  <si>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</si>
  <si>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</si>
  <si>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</si>
  <si>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</si>
  <si>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</si>
  <si>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</si>
  <si>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</si>
  <si>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</si>
  <si>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</si>
  <si>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</si>
  <si>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</si>
  <si>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</si>
  <si>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</si>
  <si>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</si>
  <si>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</si>
  <si>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</si>
  <si>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</si>
  <si>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</si>
  <si>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</si>
  <si>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</si>
  <si>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</si>
  <si>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</si>
  <si>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</si>
  <si>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</si>
  <si>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</si>
  <si>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</si>
  <si>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</si>
  <si>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</si>
  <si>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</si>
  <si>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</si>
  <si>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</si>
  <si>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</si>
  <si>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</si>
  <si>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</si>
  <si>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</si>
  <si>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</si>
  <si>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</si>
  <si>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</si>
  <si>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</si>
  <si>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</si>
  <si>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</si>
  <si>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</si>
  <si>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</si>
  <si>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</si>
  <si>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</si>
  <si>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</si>
  <si>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</si>
  <si>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</si>
  <si>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</si>
  <si>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</si>
  <si>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</si>
  <si>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</si>
  <si>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</si>
  <si>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</si>
  <si>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</si>
  <si>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</si>
  <si>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</si>
  <si>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</si>
  <si>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</si>
  <si>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</si>
  <si>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</si>
  <si>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</si>
  <si>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</si>
  <si>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</si>
  <si>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</si>
  <si>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</si>
  <si>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</si>
  <si>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</si>
  <si>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</si>
  <si>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</si>
  <si>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</si>
  <si>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</si>
  <si>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</si>
  <si>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</si>
  <si>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</si>
  <si>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</si>
  <si>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</si>
  <si>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</si>
  <si>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</si>
  <si>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</si>
  <si>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</si>
  <si>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</si>
  <si>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</si>
  <si>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</si>
  <si>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</si>
  <si>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</si>
  <si>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</si>
  <si>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</si>
  <si>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</si>
  <si>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</si>
  <si>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</si>
  <si>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</si>
  <si>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</si>
  <si>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</si>
  <si>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</si>
  <si>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</si>
  <si>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</si>
  <si>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</si>
  <si>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</si>
  <si>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</si>
  <si>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</si>
  <si>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</si>
  <si>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</si>
  <si>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</si>
  <si>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</si>
  <si>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</si>
  <si>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</si>
  <si>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</si>
  <si>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</si>
  <si>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</si>
  <si>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</si>
  <si>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</si>
  <si>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</si>
  <si>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</si>
  <si>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</si>
  <si>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</si>
  <si>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</si>
  <si>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</si>
  <si>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</si>
  <si>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</si>
  <si>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</si>
  <si>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</si>
  <si>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</si>
  <si>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</si>
  <si>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</si>
  <si>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</si>
  <si>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</si>
  <si>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</si>
  <si>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</si>
  <si>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</si>
  <si>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</si>
  <si>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</si>
  <si>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</si>
  <si>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</si>
  <si>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</si>
  <si>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</si>
  <si>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</si>
  <si>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</si>
  <si>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</si>
  <si>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</si>
  <si>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</si>
  <si>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</si>
  <si>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</si>
  <si>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</si>
  <si>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</si>
  <si>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</si>
  <si>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</si>
  <si>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</si>
  <si>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</si>
  <si>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</si>
  <si>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</si>
  <si>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</si>
  <si>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</si>
  <si>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</si>
  <si>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</si>
  <si>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</si>
  <si>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</si>
  <si>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</si>
  <si>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</si>
  <si>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</si>
  <si>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</si>
  <si>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</si>
  <si>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</si>
  <si>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</si>
  <si>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</si>
  <si>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</si>
  <si>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</si>
  <si>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</si>
  <si>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</si>
  <si>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</si>
  <si>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</si>
  <si>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</si>
  <si>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</si>
  <si>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</si>
  <si>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</si>
  <si>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</si>
  <si>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</si>
  <si>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</si>
  <si>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</si>
  <si>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</si>
  <si>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</si>
  <si>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</si>
  <si>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</si>
  <si>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</si>
  <si>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</si>
  <si>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</si>
  <si>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</si>
  <si>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</si>
  <si>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</si>
  <si>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</si>
  <si>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</si>
  <si>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</si>
  <si>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</si>
  <si>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</si>
  <si>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</si>
  <si>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</si>
  <si>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</si>
  <si>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</si>
  <si>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</si>
  <si>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</si>
  <si>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</si>
  <si>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</si>
  <si>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</si>
  <si>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</si>
  <si>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</si>
  <si>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</si>
  <si>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</si>
  <si>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</si>
  <si>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</si>
  <si>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</si>
  <si>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</si>
  <si>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</si>
  <si>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</si>
  <si>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</si>
  <si>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</si>
  <si>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</si>
  <si>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</si>
  <si>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</si>
  <si>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</si>
  <si>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</si>
  <si>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</si>
  <si>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</si>
  <si>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</si>
  <si>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</si>
  <si>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</si>
  <si>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</si>
  <si>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</si>
  <si>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</si>
  <si>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</si>
  <si>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</si>
  <si>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</si>
  <si>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</si>
  <si>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</si>
  <si>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</si>
  <si>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</si>
  <si>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</si>
  <si>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</si>
  <si>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</si>
  <si>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</si>
  <si>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</si>
  <si>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</si>
  <si>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</si>
  <si>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</si>
  <si>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</si>
  <si>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</si>
  <si>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</si>
  <si>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</si>
  <si>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</si>
  <si>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</si>
  <si>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</si>
  <si>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</si>
  <si>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</si>
  <si>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</si>
  <si>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</si>
  <si>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</si>
  <si>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</si>
  <si>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</si>
  <si>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</si>
  <si>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</si>
  <si>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</si>
  <si>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</si>
  <si>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</si>
  <si>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</si>
  <si>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</si>
  <si>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</si>
  <si>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</si>
  <si>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</si>
  <si>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</si>
  <si>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</si>
  <si>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</si>
  <si>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</si>
  <si>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</si>
  <si>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</si>
  <si>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</si>
  <si>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</si>
  <si>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</si>
  <si>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</si>
  <si>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</si>
  <si>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</si>
  <si>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</si>
  <si>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</si>
  <si>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</si>
  <si>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</si>
  <si>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</si>
  <si>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</si>
  <si>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</si>
  <si>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</si>
  <si>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</si>
  <si>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</si>
  <si>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</si>
  <si>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</si>
  <si>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</si>
  <si>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</si>
  <si>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</si>
  <si>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</si>
  <si>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</si>
  <si>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</si>
  <si>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</si>
  <si>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</si>
  <si>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</si>
  <si>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</si>
  <si>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</si>
  <si>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</si>
  <si>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</si>
  <si>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</si>
  <si>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</si>
  <si>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</si>
  <si>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</si>
  <si>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</si>
  <si>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</si>
  <si>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</si>
  <si>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</si>
  <si>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</si>
  <si>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</si>
  <si>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</si>
  <si>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</si>
  <si>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</si>
  <si>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</si>
  <si>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</si>
  <si>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</si>
  <si>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</si>
  <si>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</si>
  <si>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</si>
  <si>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</si>
  <si>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</si>
  <si>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</si>
  <si>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</si>
  <si>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</si>
  <si>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</si>
  <si>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</si>
  <si>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</si>
  <si>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</si>
  <si>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</si>
  <si>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</si>
  <si>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</si>
  <si>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</si>
  <si>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</si>
  <si>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</si>
  <si>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</si>
  <si>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</si>
  <si>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</si>
  <si>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</si>
  <si>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</si>
  <si>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</si>
  <si>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</si>
  <si>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</si>
  <si>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</si>
  <si>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</si>
  <si>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</si>
  <si>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</si>
  <si>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</si>
  <si>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</si>
  <si>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</si>
  <si>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</si>
  <si>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</si>
  <si>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</si>
  <si>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</si>
  <si>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</si>
  <si>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</si>
  <si>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</si>
  <si>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</si>
  <si>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</si>
  <si>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</si>
  <si>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</si>
  <si>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</si>
  <si>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</si>
  <si>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</si>
  <si>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</si>
  <si>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</si>
  <si>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</si>
  <si>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</si>
  <si>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</si>
  <si>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</si>
  <si>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</si>
  <si>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</si>
  <si>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</si>
  <si>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</si>
  <si>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</si>
  <si>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</si>
  <si>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</si>
  <si>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</si>
  <si>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</si>
  <si>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</si>
  <si>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</si>
  <si>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</si>
  <si>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</si>
  <si>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</si>
  <si>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</si>
  <si>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</si>
  <si>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</si>
  <si>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</si>
  <si>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</si>
  <si>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</si>
  <si>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</si>
  <si>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</si>
  <si>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</si>
  <si>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</si>
  <si>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</si>
  <si>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</si>
  <si>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</si>
  <si>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</si>
  <si>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</si>
  <si>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</si>
  <si>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</si>
  <si>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</si>
  <si>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</si>
  <si>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</si>
  <si>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</si>
  <si>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</si>
  <si>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</si>
  <si>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</si>
  <si>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</si>
  <si>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</si>
  <si>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</si>
  <si>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</si>
  <si>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</si>
  <si>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</si>
  <si>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</si>
  <si>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</si>
  <si>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</si>
  <si>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</si>
  <si>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</si>
  <si>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</si>
  <si>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</si>
  <si>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</si>
  <si>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</si>
  <si>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</si>
  <si>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</si>
  <si>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</si>
  <si>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</si>
  <si>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</si>
  <si>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</si>
  <si>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</si>
  <si>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</si>
  <si>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</si>
  <si>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</si>
  <si>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</si>
  <si>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</si>
  <si>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</si>
  <si>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</si>
  <si>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</si>
  <si>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</si>
  <si>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</si>
  <si>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</si>
  <si>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</si>
  <si>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</si>
  <si>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</si>
  <si>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</si>
  <si>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</si>
  <si>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</si>
  <si>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</si>
  <si>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</si>
  <si>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</si>
  <si>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</si>
  <si>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</si>
  <si>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</si>
  <si>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</si>
  <si>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</si>
  <si>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</si>
  <si>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</si>
  <si>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</si>
  <si>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</si>
  <si>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</si>
  <si>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</si>
  <si>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</si>
  <si>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</si>
  <si>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</si>
  <si>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</si>
  <si>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</si>
  <si>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</si>
  <si>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</si>
  <si>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</si>
  <si>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</si>
  <si>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</si>
  <si>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</si>
  <si>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</si>
  <si>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</si>
  <si>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</si>
  <si>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</si>
  <si>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</si>
  <si>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</si>
  <si>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</si>
  <si>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</si>
  <si>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</si>
  <si>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</si>
  <si>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</si>
  <si>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</si>
  <si>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</si>
  <si>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</si>
  <si>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</si>
  <si>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</si>
  <si>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</si>
  <si>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</si>
  <si>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</si>
  <si>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</si>
  <si>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</si>
  <si>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</si>
  <si>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</si>
  <si>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</si>
  <si>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</si>
  <si>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</si>
  <si>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</si>
  <si>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</si>
  <si>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</si>
  <si>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</si>
  <si>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</si>
  <si>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</si>
  <si>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</si>
  <si>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</si>
  <si>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</si>
  <si>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</si>
  <si>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</si>
  <si>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</si>
  <si>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</si>
  <si>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</si>
  <si>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</si>
  <si>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</si>
  <si>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</si>
  <si>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</si>
  <si>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</si>
  <si>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</si>
  <si>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</si>
  <si>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</si>
  <si>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</si>
  <si>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</si>
  <si>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</si>
  <si>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</si>
  <si>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</si>
  <si>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</si>
  <si>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</si>
  <si>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</si>
  <si>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</si>
  <si>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</si>
  <si>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</si>
  <si>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</si>
  <si>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</si>
  <si>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</si>
  <si>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</si>
  <si>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</si>
  <si>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</si>
  <si>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</si>
  <si>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</si>
  <si>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</si>
  <si>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</si>
  <si>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</si>
  <si>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</si>
  <si>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</si>
  <si>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</si>
  <si>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</si>
  <si>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</si>
  <si>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</si>
  <si>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</si>
  <si>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</si>
  <si>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</si>
  <si>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</si>
  <si>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</si>
  <si>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</si>
  <si>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</si>
  <si>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</si>
  <si>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</si>
  <si>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</si>
  <si>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</si>
  <si>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</si>
  <si>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</si>
  <si>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</si>
  <si>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</si>
  <si>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</si>
  <si>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</si>
  <si>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</si>
  <si>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</si>
  <si>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</si>
  <si>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</si>
  <si>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</si>
  <si>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</si>
  <si>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</si>
  <si>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</si>
  <si>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</si>
  <si>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</si>
  <si>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</si>
  <si>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</si>
  <si>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</si>
  <si>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</si>
  <si>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</si>
  <si>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</si>
  <si>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</si>
  <si>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</si>
  <si>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</si>
  <si>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</si>
  <si>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</si>
  <si>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</si>
  <si>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</si>
  <si>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</si>
  <si>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</si>
  <si>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</si>
  <si>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</si>
  <si>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</si>
  <si>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</si>
  <si>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</si>
  <si>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</si>
  <si>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</si>
  <si>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</si>
  <si>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</si>
  <si>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</si>
  <si>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</si>
  <si>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</si>
  <si>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</si>
  <si>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</si>
  <si>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</si>
  <si>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</si>
  <si>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</si>
  <si>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</si>
  <si>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</si>
  <si>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</si>
  <si>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</si>
  <si>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</si>
  <si>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</si>
  <si>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</si>
  <si>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</si>
  <si>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</si>
  <si>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</si>
  <si>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</si>
  <si>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</si>
  <si>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</si>
  <si>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</si>
  <si>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</si>
  <si>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</si>
  <si>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</si>
  <si>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</si>
  <si>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</si>
  <si>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</si>
  <si>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</si>
  <si>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</si>
  <si>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</si>
  <si>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</si>
  <si>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</si>
  <si>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</si>
  <si>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</si>
  <si>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</si>
  <si>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</si>
  <si>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</si>
  <si>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</si>
  <si>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</si>
  <si>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</si>
  <si>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</si>
  <si>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</si>
  <si>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</si>
  <si>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</si>
  <si>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</si>
  <si>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</si>
  <si>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</si>
  <si>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</si>
  <si>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</si>
  <si>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</si>
  <si>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</si>
  <si>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</si>
  <si>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</si>
  <si>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</si>
  <si>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</si>
  <si>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</si>
  <si>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</si>
  <si>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</si>
  <si>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</si>
  <si>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</si>
  <si>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</si>
  <si>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</si>
  <si>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</si>
  <si>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</si>
  <si>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</si>
  <si>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</si>
  <si>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</si>
  <si>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</si>
  <si>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</si>
  <si>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</si>
  <si>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</si>
  <si>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</si>
  <si>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</si>
  <si>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</si>
  <si>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</si>
  <si>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</si>
  <si>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</si>
  <si>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</si>
  <si>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</si>
  <si>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</si>
  <si>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</si>
  <si>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</si>
  <si>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</si>
  <si>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</si>
  <si>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</si>
  <si>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</si>
  <si>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</si>
  <si>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</si>
  <si>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</si>
  <si>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</si>
  <si>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</si>
  <si>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</si>
  <si>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</si>
  <si>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</si>
  <si>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</si>
  <si>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</si>
  <si>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</si>
  <si>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</si>
  <si>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</si>
  <si>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</si>
  <si>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</si>
  <si>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</si>
  <si>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</si>
  <si>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</si>
  <si>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</si>
  <si>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</si>
  <si>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</si>
  <si>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</si>
  <si>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</si>
  <si>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</si>
  <si>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</si>
  <si>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</si>
  <si>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</si>
  <si>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</si>
  <si>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</si>
  <si>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</si>
  <si>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</si>
  <si>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</si>
  <si>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</si>
  <si>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</si>
  <si>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</si>
  <si>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</si>
  <si>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</si>
  <si>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</si>
  <si>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</si>
  <si>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</si>
  <si>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</si>
  <si>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</si>
  <si>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</si>
  <si>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</si>
  <si>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</si>
  <si>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</si>
  <si>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</si>
  <si>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</si>
  <si>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</si>
  <si>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</si>
  <si>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</si>
  <si>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</si>
  <si>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</si>
  <si>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</si>
  <si>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</si>
  <si>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</si>
  <si>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</si>
  <si>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</si>
  <si>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</si>
  <si>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</si>
  <si>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</si>
  <si>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</si>
  <si>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</si>
  <si>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</si>
  <si>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</si>
  <si>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</si>
  <si>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</si>
  <si>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</si>
  <si>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</si>
  <si>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</si>
  <si>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</si>
  <si>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</si>
  <si>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</si>
  <si>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</si>
  <si>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</si>
  <si>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</si>
  <si>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</si>
  <si>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</si>
  <si>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</si>
  <si>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</si>
  <si>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</si>
  <si>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</si>
  <si>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</si>
  <si>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</si>
  <si>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</si>
  <si>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</si>
  <si>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</si>
  <si>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</si>
  <si>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</si>
  <si>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</si>
  <si>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</si>
  <si>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</si>
  <si>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</si>
  <si>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</si>
  <si>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</si>
  <si>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</si>
  <si>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</si>
  <si>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</si>
  <si>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</si>
  <si>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</si>
  <si>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</si>
  <si>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</si>
  <si>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</si>
  <si>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</si>
  <si>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</si>
  <si>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</si>
  <si>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</si>
  <si>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</si>
  <si>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</si>
  <si>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</si>
  <si>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</si>
  <si>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</si>
  <si>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</si>
  <si>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</si>
  <si>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</si>
  <si>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</si>
  <si>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</si>
  <si>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</si>
  <si>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</si>
  <si>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</si>
  <si>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</si>
  <si>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</si>
  <si>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</si>
  <si>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</si>
  <si>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</si>
  <si>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</si>
  <si>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</si>
  <si>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</si>
  <si>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</si>
  <si>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</si>
  <si>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</si>
  <si>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</si>
  <si>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</si>
  <si>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</si>
  <si>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</si>
  <si>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</si>
  <si>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</si>
  <si>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</si>
  <si>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</si>
  <si>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</si>
  <si>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</si>
  <si>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</si>
  <si>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</si>
  <si>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</si>
  <si>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</si>
  <si>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</si>
  <si>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</si>
  <si>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</si>
  <si>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</si>
  <si>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</si>
  <si>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</si>
  <si>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</si>
  <si>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</si>
  <si>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</si>
  <si>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</si>
  <si>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</si>
  <si>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</si>
  <si>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</si>
  <si>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</si>
  <si>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</si>
  <si>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</si>
  <si>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</si>
  <si>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</si>
  <si>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</si>
  <si>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</si>
  <si>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</si>
  <si>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</si>
  <si>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</si>
  <si>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</si>
  <si>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</si>
  <si>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</si>
  <si>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</si>
  <si>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</si>
  <si>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</si>
  <si>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</si>
  <si>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</si>
  <si>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</si>
  <si>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</si>
  <si>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</si>
  <si>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</si>
  <si>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</si>
  <si>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</si>
  <si>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</si>
  <si>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</si>
  <si>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</si>
  <si>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</si>
  <si>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</si>
  <si>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</si>
  <si>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</si>
  <si>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</si>
  <si>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</si>
  <si>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</si>
  <si>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</si>
  <si>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</si>
  <si>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</si>
  <si>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</si>
  <si>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</si>
  <si>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</si>
  <si>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</si>
  <si>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</si>
  <si>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</si>
  <si>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</si>
  <si>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</si>
  <si>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</si>
  <si>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</si>
  <si>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</si>
  <si>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</si>
  <si>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</si>
  <si>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</si>
  <si>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</si>
  <si>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</si>
  <si>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</si>
  <si>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</si>
  <si>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</si>
  <si>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</si>
  <si>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</si>
  <si>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</si>
  <si>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</si>
  <si>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</si>
  <si>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</si>
  <si>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</si>
  <si>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</si>
  <si>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</si>
  <si>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</si>
  <si>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</si>
  <si>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</si>
  <si>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</si>
  <si>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</si>
  <si>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</si>
  <si>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</si>
  <si>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</si>
  <si>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</si>
  <si>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</si>
  <si>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</si>
  <si>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</si>
  <si>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</si>
  <si>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</si>
  <si>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</si>
  <si>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</si>
  <si>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</si>
  <si>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</si>
  <si>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</si>
  <si>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</si>
  <si>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</si>
  <si>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</si>
  <si>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</si>
  <si>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</si>
  <si>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</si>
  <si>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</si>
  <si>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</si>
  <si>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</si>
  <si>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</si>
  <si>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</si>
  <si>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</si>
  <si>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</si>
  <si>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</si>
  <si>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</si>
  <si>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</si>
  <si>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</si>
  <si>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</si>
  <si>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</si>
  <si>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</si>
  <si>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</si>
  <si>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</si>
  <si>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</si>
  <si>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</si>
  <si>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</si>
  <si>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</si>
  <si>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</si>
  <si>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</si>
  <si>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</si>
  <si>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</si>
  <si>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</si>
  <si>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</si>
  <si>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</si>
  <si>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</si>
  <si>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</si>
  <si>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</si>
  <si>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</si>
  <si>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</si>
  <si>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</si>
  <si>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</si>
  <si>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</si>
  <si>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</si>
  <si>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</si>
  <si>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</si>
  <si>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</si>
  <si>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</si>
  <si>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</si>
  <si>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</si>
  <si>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</si>
  <si>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</si>
  <si>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</si>
  <si>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</si>
  <si>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</si>
  <si>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</si>
  <si>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</si>
  <si>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</si>
  <si>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</si>
  <si>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</si>
  <si>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</si>
  <si>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</si>
  <si>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</si>
  <si>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</si>
  <si>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</si>
  <si>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</si>
  <si>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</si>
  <si>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</si>
  <si>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</si>
  <si>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</si>
  <si>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</si>
  <si>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</si>
  <si>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</si>
  <si>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</si>
  <si>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</si>
  <si>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</si>
  <si>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</si>
  <si>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</si>
  <si>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</si>
  <si>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</si>
  <si>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</si>
  <si>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</si>
  <si>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</si>
  <si>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</si>
  <si>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</si>
  <si>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</si>
  <si>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</si>
  <si>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</si>
  <si>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</si>
  <si>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</si>
  <si>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</si>
  <si>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</si>
  <si>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</si>
  <si>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</si>
  <si>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</si>
  <si>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</si>
  <si>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</si>
  <si>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</si>
  <si>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</si>
  <si>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</si>
  <si>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</si>
  <si>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</si>
  <si>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</si>
  <si>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</si>
  <si>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</si>
  <si>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</si>
  <si>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</si>
  <si>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</si>
  <si>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</si>
  <si>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</si>
  <si>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</si>
  <si>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</si>
  <si>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</si>
  <si>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</si>
  <si>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</si>
  <si>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</si>
  <si>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</si>
  <si>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</si>
  <si>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</si>
  <si>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</si>
  <si>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</si>
  <si>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</si>
  <si>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</si>
  <si>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</si>
  <si>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</si>
  <si>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</si>
  <si>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</si>
  <si>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</si>
  <si>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</si>
  <si>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</si>
  <si>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</si>
  <si>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</si>
  <si>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</si>
  <si>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</si>
  <si>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</si>
  <si>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</si>
  <si>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</si>
  <si>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</si>
  <si>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</si>
  <si>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</si>
  <si>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</si>
  <si>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</si>
  <si>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</si>
  <si>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</si>
  <si>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</si>
  <si>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</si>
  <si>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</si>
  <si>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</si>
  <si>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</si>
  <si>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</si>
  <si>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</si>
  <si>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</si>
  <si>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</si>
  <si>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</si>
  <si>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</si>
  <si>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</si>
  <si>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</si>
  <si>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</si>
  <si>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</si>
  <si>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</si>
  <si>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</si>
  <si>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</si>
  <si>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</si>
  <si>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</si>
  <si>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</si>
  <si>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</si>
  <si>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</si>
  <si>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</si>
  <si>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</si>
  <si>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</si>
  <si>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</si>
  <si>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</si>
  <si>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</si>
  <si>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</si>
  <si>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</si>
  <si>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</si>
  <si>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</si>
  <si>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</si>
  <si>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</si>
  <si>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</si>
  <si>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</si>
  <si>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</si>
  <si>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</si>
  <si>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</si>
  <si>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</si>
  <si>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</si>
  <si>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</si>
  <si>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</si>
  <si>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</si>
  <si>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</si>
  <si>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</si>
  <si>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</si>
  <si>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</si>
  <si>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</si>
  <si>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</si>
  <si>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</si>
  <si>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</si>
  <si>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</si>
  <si>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</si>
  <si>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</si>
  <si>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</si>
  <si>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</si>
  <si>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</si>
  <si>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</si>
  <si>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</si>
  <si>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</si>
  <si>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</si>
  <si>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</si>
  <si>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</si>
  <si>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</si>
  <si>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</si>
  <si>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</si>
  <si>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</si>
  <si>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</si>
  <si>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</si>
  <si>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</si>
  <si>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</si>
  <si>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</si>
  <si>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</si>
  <si>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</si>
  <si>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</si>
  <si>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</si>
  <si>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</si>
  <si>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</si>
  <si>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</si>
  <si>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</si>
  <si>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</si>
  <si>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</si>
  <si>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</si>
  <si>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</si>
  <si>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</si>
  <si>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</si>
  <si>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</si>
  <si>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</si>
  <si>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</si>
  <si>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</si>
  <si>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</si>
  <si>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</si>
  <si>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</si>
  <si>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</si>
  <si>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</si>
  <si>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</si>
  <si>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</si>
  <si>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</si>
  <si>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</si>
  <si>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</si>
  <si>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</si>
  <si>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</si>
  <si>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</si>
  <si>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</si>
  <si>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</si>
  <si>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</si>
  <si>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</si>
  <si>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</si>
  <si>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</si>
  <si>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</si>
  <si>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</si>
  <si>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</si>
  <si>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</si>
  <si>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</si>
  <si>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</si>
  <si>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</si>
  <si>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</si>
  <si>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</si>
  <si>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</si>
  <si>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</si>
  <si>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</si>
  <si>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</si>
  <si>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</si>
  <si>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</si>
  <si>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</si>
  <si>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</si>
  <si>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</si>
  <si>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</si>
  <si>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</si>
  <si>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</si>
  <si>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</si>
  <si>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</si>
  <si>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</si>
  <si>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</si>
  <si>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</si>
  <si>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</si>
  <si>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</si>
  <si>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</si>
  <si>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</si>
  <si>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</si>
  <si>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</si>
  <si>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</si>
  <si>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</si>
  <si>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</si>
  <si>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</si>
  <si>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</si>
  <si>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</si>
  <si>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</si>
  <si>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</si>
  <si>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</si>
  <si>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</si>
  <si>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</si>
  <si>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</si>
  <si>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</si>
  <si>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</si>
  <si>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</si>
  <si>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</si>
  <si>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</si>
  <si>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</si>
  <si>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</si>
  <si>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</si>
  <si>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</si>
  <si>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</si>
  <si>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</si>
  <si>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</si>
  <si>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</si>
  <si>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</si>
  <si>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</si>
  <si>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</si>
  <si>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</si>
  <si>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</si>
  <si>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</si>
  <si>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</si>
  <si>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</si>
  <si>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</si>
  <si>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</si>
  <si>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</si>
  <si>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</si>
  <si>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</si>
  <si>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</si>
  <si>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</si>
  <si>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</si>
  <si>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</si>
  <si>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</si>
  <si>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</si>
  <si>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</si>
  <si>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</si>
  <si>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</si>
  <si>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</si>
  <si>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</si>
  <si>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</si>
  <si>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</si>
  <si>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</si>
  <si>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</si>
  <si>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</si>
  <si>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</si>
  <si>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</si>
  <si>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</si>
  <si>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</si>
  <si>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</si>
  <si>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</si>
  <si>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</si>
  <si>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</si>
  <si>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</si>
  <si>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</si>
  <si>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</si>
  <si>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</si>
  <si>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</si>
  <si>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</si>
  <si>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</si>
  <si>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</si>
  <si>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</si>
  <si>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</si>
  <si>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</si>
  <si>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</si>
  <si>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</si>
  <si>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</si>
  <si>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</si>
  <si>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</si>
  <si>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</si>
  <si>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</si>
  <si>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</si>
  <si>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</si>
  <si>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</si>
  <si>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</si>
  <si>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</si>
  <si>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</si>
  <si>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</si>
  <si>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</si>
  <si>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</si>
  <si>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</si>
  <si>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</si>
  <si>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</si>
  <si>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</si>
  <si>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</si>
  <si>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</si>
  <si>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</si>
  <si>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</si>
  <si>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</si>
  <si>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</si>
  <si>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</si>
  <si>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</si>
  <si>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</si>
  <si>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</si>
  <si>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</si>
  <si>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</si>
  <si>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</si>
  <si>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</si>
  <si>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</si>
  <si>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</si>
  <si>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</si>
  <si>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</si>
  <si>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</si>
  <si>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</si>
  <si>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</si>
  <si>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</si>
  <si>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</si>
  <si>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</si>
  <si>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</si>
  <si>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</si>
  <si>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</si>
  <si>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</si>
  <si>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</si>
  <si>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</si>
  <si>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</si>
  <si>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</si>
  <si>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</si>
  <si>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</si>
  <si>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</si>
  <si>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</si>
  <si>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</si>
  <si>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</si>
  <si>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</si>
  <si>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</si>
  <si>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</si>
  <si>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</si>
  <si>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</si>
  <si>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</si>
  <si>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</si>
  <si>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</si>
  <si>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</si>
  <si>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</si>
  <si>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</si>
  <si>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</si>
  <si>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</si>
  <si>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</si>
  <si>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</si>
  <si>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</si>
  <si>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</si>
  <si>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</si>
  <si>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</si>
  <si>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</si>
  <si>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</si>
  <si>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</si>
  <si>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</si>
  <si>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</si>
  <si>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</si>
  <si>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</si>
  <si>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</si>
  <si>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</si>
  <si>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</si>
  <si>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</si>
  <si>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</si>
  <si>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</si>
  <si>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</si>
  <si>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</si>
  <si>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</si>
  <si>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</si>
  <si>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</si>
  <si>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</si>
  <si>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</si>
  <si>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</si>
  <si>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</si>
  <si>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</si>
  <si>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</si>
  <si>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</si>
  <si>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</si>
  <si>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</si>
  <si>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</si>
  <si>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</si>
  <si>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</si>
  <si>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</si>
  <si>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</si>
  <si>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</si>
  <si>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</si>
  <si>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</si>
  <si>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</si>
  <si>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</si>
  <si>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</si>
  <si>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</si>
  <si>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</si>
  <si>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</si>
  <si>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</si>
  <si>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</si>
  <si>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</si>
  <si>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</si>
  <si>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</si>
  <si>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</si>
  <si>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</si>
  <si>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</si>
  <si>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</si>
  <si>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</si>
  <si>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</si>
  <si>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</si>
  <si>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</si>
  <si>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</si>
  <si>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</si>
  <si>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</si>
  <si>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</si>
  <si>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</si>
  <si>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</si>
  <si>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</si>
  <si>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</si>
  <si>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</si>
  <si>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</si>
  <si>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</si>
  <si>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</si>
  <si>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</si>
  <si>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</si>
  <si>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</si>
  <si>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</si>
  <si>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</si>
  <si>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</si>
  <si>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</si>
  <si>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</si>
  <si>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</si>
  <si>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</si>
  <si>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</si>
  <si>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</si>
  <si>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</si>
  <si>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</si>
  <si>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</si>
  <si>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</si>
  <si>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</si>
  <si>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</si>
  <si>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</si>
  <si>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</si>
  <si>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</si>
  <si>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</si>
  <si>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</si>
  <si>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</si>
  <si>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</si>
  <si>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</si>
  <si>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</si>
  <si>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</si>
  <si>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</si>
  <si>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</si>
  <si>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</si>
  <si>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</si>
  <si>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</si>
  <si>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</si>
  <si>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</si>
  <si>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</si>
  <si>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</si>
  <si>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</si>
  <si>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</si>
  <si>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</si>
  <si>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</si>
  <si>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</si>
  <si>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</si>
  <si>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</si>
  <si>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</si>
  <si>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</si>
  <si>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</si>
  <si>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</si>
  <si>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</si>
  <si>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</si>
  <si>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</si>
  <si>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</si>
  <si>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</si>
  <si>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</si>
  <si>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</si>
  <si>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</si>
  <si>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</si>
  <si>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</si>
  <si>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</si>
  <si>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</si>
  <si>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</si>
  <si>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</si>
  <si>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</si>
  <si>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</si>
  <si>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</si>
  <si>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</si>
  <si>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</si>
  <si>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</si>
  <si>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</si>
  <si>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</si>
  <si>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</si>
  <si>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</si>
  <si>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</si>
  <si>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</si>
  <si>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</si>
  <si>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</si>
  <si>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</si>
  <si>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</si>
  <si>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</si>
  <si>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</si>
  <si>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</si>
  <si>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</si>
  <si>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</si>
  <si>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</si>
  <si>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</si>
  <si>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</si>
  <si>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</si>
  <si>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</si>
  <si>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</si>
  <si>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</si>
  <si>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</si>
  <si>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</si>
  <si>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</si>
  <si>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</si>
  <si>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</si>
  <si>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</si>
  <si>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</si>
  <si>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</si>
  <si>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</si>
  <si>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</si>
  <si>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</si>
  <si>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</si>
  <si>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</si>
  <si>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</si>
  <si>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</si>
  <si>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</si>
  <si>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</si>
  <si>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</si>
  <si>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</si>
  <si>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</si>
  <si>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</si>
  <si>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</si>
  <si>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</si>
  <si>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</si>
  <si>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</si>
  <si>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</si>
  <si>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</si>
  <si>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</si>
  <si>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</si>
  <si>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</si>
  <si>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</si>
  <si>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</si>
  <si>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</si>
  <si>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</si>
  <si>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</si>
  <si>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</si>
  <si>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</si>
  <si>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</si>
  <si>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</si>
  <si>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</si>
  <si>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</si>
  <si>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</si>
  <si>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</si>
  <si>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</si>
  <si>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</si>
  <si>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</si>
  <si>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</si>
  <si>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</si>
  <si>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</si>
  <si>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</si>
  <si>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</si>
  <si>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</si>
  <si>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</si>
  <si>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</si>
  <si>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</si>
  <si>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</si>
  <si>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</si>
  <si>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</si>
  <si>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</si>
  <si>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</si>
  <si>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</si>
  <si>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</si>
  <si>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</si>
  <si>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</si>
  <si>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</si>
  <si>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</si>
  <si>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</si>
  <si>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</si>
  <si>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</si>
  <si>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</si>
  <si>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</si>
  <si>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</si>
  <si>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</si>
  <si>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</si>
  <si>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</si>
  <si>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</si>
  <si>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</si>
  <si>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</si>
  <si>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</si>
  <si>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</si>
  <si>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</si>
  <si>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</si>
  <si>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</si>
  <si>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</si>
  <si>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</si>
  <si>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</si>
  <si>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</si>
  <si>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</si>
  <si>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</si>
  <si>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</si>
  <si>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</si>
  <si>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</si>
  <si>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</si>
  <si>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</si>
  <si>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</si>
  <si>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</si>
  <si>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</si>
  <si>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</si>
  <si>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</si>
  <si>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</si>
  <si>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</si>
  <si>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</si>
  <si>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</si>
  <si>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</si>
  <si>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</si>
  <si>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</si>
  <si>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</si>
  <si>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</si>
  <si>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</si>
  <si>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</si>
  <si>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</si>
  <si>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</si>
  <si>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</si>
  <si>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</si>
  <si>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</si>
  <si>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</si>
  <si>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</si>
  <si>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</si>
  <si>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</si>
  <si>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</si>
  <si>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</si>
  <si>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</si>
  <si>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</si>
  <si>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</si>
  <si>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</si>
  <si>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</si>
  <si>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</si>
  <si>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</si>
  <si>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</si>
  <si>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</si>
  <si>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</si>
  <si>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</si>
  <si>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</si>
  <si>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</si>
  <si>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</si>
  <si>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</si>
  <si>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</si>
  <si>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</si>
  <si>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</si>
  <si>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</si>
  <si>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</si>
  <si>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</si>
  <si>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</si>
  <si>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</si>
  <si>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</si>
  <si>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</si>
  <si>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</si>
  <si>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</si>
  <si>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</si>
  <si>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</si>
  <si>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</si>
  <si>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</si>
  <si>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</si>
  <si>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</si>
  <si>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</si>
  <si>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</si>
  <si>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</si>
  <si>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</si>
  <si>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</si>
  <si>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</si>
  <si>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</si>
  <si>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</si>
  <si>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</si>
  <si>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</si>
  <si>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</si>
  <si>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</si>
  <si>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</si>
  <si>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</si>
  <si>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</si>
  <si>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</si>
  <si>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</si>
  <si>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</si>
  <si>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</si>
  <si>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</si>
  <si>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</si>
  <si>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</si>
  <si>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</si>
  <si>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</si>
  <si>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</si>
  <si>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</si>
  <si>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</si>
  <si>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</si>
  <si>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</si>
  <si>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</si>
  <si>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</si>
  <si>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</si>
  <si>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</si>
  <si>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</si>
  <si>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</si>
  <si>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</si>
  <si>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</si>
  <si>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</si>
  <si>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</si>
  <si>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</si>
  <si>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</si>
  <si>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</si>
  <si>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</si>
  <si>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</si>
  <si>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</si>
  <si>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</si>
  <si>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</si>
  <si>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</si>
  <si>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</si>
  <si>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</si>
  <si>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</si>
  <si>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</si>
  <si>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</si>
  <si>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</si>
  <si>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</si>
  <si>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</si>
  <si>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</si>
  <si>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</si>
  <si>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</si>
  <si>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</si>
  <si>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</si>
  <si>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</si>
  <si>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</si>
  <si>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</si>
  <si>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</si>
  <si>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</si>
  <si>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</si>
  <si>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</si>
  <si>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</si>
  <si>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</si>
  <si>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</si>
  <si>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</si>
  <si>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</si>
  <si>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</si>
  <si>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</si>
  <si>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</si>
  <si>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</si>
  <si>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</si>
  <si>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</si>
  <si>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</si>
  <si>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</si>
  <si>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</si>
  <si>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</si>
  <si>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</si>
  <si>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</si>
  <si>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</si>
  <si>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</si>
  <si>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</si>
  <si>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</si>
  <si>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</si>
  <si>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</si>
  <si>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</si>
  <si>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</si>
  <si>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</si>
  <si>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</si>
  <si>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</si>
  <si>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</si>
  <si>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</si>
  <si>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</si>
  <si>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</si>
  <si>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</si>
  <si>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</si>
  <si>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</si>
  <si>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</si>
  <si>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</si>
  <si>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</si>
  <si>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</si>
  <si>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</si>
  <si>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</si>
  <si>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</si>
  <si>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</si>
  <si>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</si>
  <si>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</si>
  <si>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</si>
  <si>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</si>
  <si>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</si>
  <si>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</si>
  <si>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</si>
  <si>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</si>
  <si>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</si>
  <si>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</si>
  <si>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</si>
  <si>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</si>
  <si>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</si>
  <si>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</si>
  <si>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</si>
  <si>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</si>
  <si>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</si>
  <si>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</si>
  <si>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</si>
  <si>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</si>
  <si>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</si>
  <si>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</si>
  <si>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</si>
  <si>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</si>
  <si>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</si>
  <si>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</si>
  <si>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</si>
  <si>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</si>
  <si>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</si>
  <si>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</si>
  <si>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</si>
  <si>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</si>
  <si>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</si>
  <si>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</si>
  <si>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</si>
  <si>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</si>
  <si>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</si>
  <si>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</si>
  <si>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</si>
  <si>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</si>
  <si>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</si>
  <si>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</si>
  <si>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</si>
  <si>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</si>
  <si>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</si>
  <si>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</si>
  <si>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</si>
  <si>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</si>
  <si>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</si>
  <si>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</si>
  <si>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</si>
  <si>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</si>
  <si>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</si>
  <si>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</si>
  <si>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</si>
  <si>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</si>
  <si>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</si>
  <si>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</si>
  <si>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</si>
  <si>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</si>
  <si>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</si>
  <si>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</si>
  <si>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</si>
  <si>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</si>
  <si>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</si>
  <si>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</si>
  <si>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</si>
  <si>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</si>
  <si>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</si>
  <si>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</si>
  <si>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</si>
  <si>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</si>
  <si>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</si>
  <si>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</si>
  <si>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</si>
  <si>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</si>
  <si>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</si>
  <si>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</si>
  <si>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</si>
  <si>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</si>
  <si>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</si>
  <si>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</si>
  <si>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</si>
  <si>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</si>
  <si>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</si>
  <si>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</si>
  <si>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</si>
  <si>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</si>
  <si>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</si>
  <si>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</si>
  <si>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</si>
  <si>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</si>
  <si>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</si>
  <si>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</si>
  <si>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</si>
  <si>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</si>
  <si>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</si>
  <si>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</si>
  <si>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</si>
  <si>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</si>
  <si>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</si>
  <si>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</si>
  <si>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</si>
  <si>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</si>
  <si>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</si>
  <si>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</si>
  <si>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</si>
  <si>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</si>
  <si>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</si>
  <si>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</si>
  <si>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</si>
  <si>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</si>
  <si>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</si>
  <si>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</si>
  <si>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</si>
  <si>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</si>
  <si>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</si>
  <si>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</si>
  <si>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</si>
  <si>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</si>
  <si>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</si>
  <si>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</si>
  <si>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</si>
  <si>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</si>
  <si>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</si>
  <si>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</si>
  <si>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</si>
  <si>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</si>
  <si>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</si>
  <si>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</si>
  <si>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</si>
  <si>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</si>
  <si>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</si>
  <si>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</si>
  <si>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</si>
  <si>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</si>
  <si>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</si>
  <si>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</si>
  <si>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</si>
  <si>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</si>
  <si>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</si>
  <si>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</si>
  <si>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</si>
  <si>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</si>
  <si>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</si>
  <si>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</si>
  <si>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</si>
  <si>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</si>
  <si>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</si>
  <si>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</si>
  <si>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</si>
  <si>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</si>
  <si>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</si>
  <si>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</si>
  <si>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</si>
  <si>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</si>
  <si>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</si>
  <si>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</si>
  <si>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</si>
  <si>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</si>
  <si>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</si>
  <si>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</si>
  <si>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</si>
  <si>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</si>
  <si>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</si>
  <si>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</si>
  <si>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</si>
  <si>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</si>
  <si>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</si>
  <si>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</si>
  <si>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</si>
  <si>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</si>
  <si>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</si>
  <si>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</si>
  <si>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</si>
  <si>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</si>
  <si>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</si>
  <si>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</si>
  <si>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</si>
  <si>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</si>
  <si>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</si>
  <si>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</si>
  <si>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</si>
  <si>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</si>
  <si>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</si>
  <si>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</si>
  <si>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</si>
  <si>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</si>
  <si>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</si>
  <si>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</si>
  <si>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</si>
  <si>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</si>
  <si>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</si>
  <si>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</si>
  <si>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</si>
  <si>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</si>
  <si>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</si>
  <si>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</si>
  <si>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</si>
  <si>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</si>
  <si>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</si>
  <si>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</si>
  <si>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</si>
  <si>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</si>
  <si>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</si>
  <si>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</si>
  <si>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</si>
  <si>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</si>
  <si>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</si>
  <si>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</si>
  <si>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</si>
  <si>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</si>
  <si>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</si>
  <si>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</si>
  <si>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</si>
  <si>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</si>
  <si>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</si>
  <si>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</si>
  <si>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</si>
  <si>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</si>
  <si>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</si>
  <si>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</si>
  <si>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</si>
  <si>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</si>
  <si>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</si>
  <si>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</si>
  <si>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</si>
  <si>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</si>
  <si>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</si>
  <si>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</si>
  <si>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</si>
  <si>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</si>
  <si>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</si>
  <si>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</si>
  <si>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</si>
  <si>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</si>
  <si>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</si>
  <si>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</si>
  <si>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</si>
  <si>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</si>
  <si>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</si>
  <si>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</si>
  <si>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</si>
  <si>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</si>
  <si>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</si>
  <si>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</si>
  <si>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</si>
  <si>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</si>
  <si>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</si>
  <si>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</si>
  <si>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</si>
  <si>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</si>
  <si>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</si>
  <si>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</si>
  <si>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</si>
  <si>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</si>
  <si>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</si>
  <si>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</si>
  <si>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</si>
  <si>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</si>
  <si>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</si>
  <si>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</si>
  <si>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</si>
  <si>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</si>
  <si>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</si>
  <si>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</si>
  <si>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</si>
  <si>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</si>
  <si>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</si>
  <si>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</si>
  <si>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</si>
  <si>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</si>
  <si>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</si>
  <si>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</si>
  <si>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</si>
  <si>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</si>
  <si>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</si>
  <si>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</si>
  <si>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</si>
  <si>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</si>
  <si>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</si>
  <si>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</si>
  <si>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</si>
  <si>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</si>
  <si>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</si>
  <si>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</si>
  <si>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</si>
  <si>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</si>
  <si>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</si>
  <si>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</si>
  <si>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</si>
  <si>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</si>
  <si>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</si>
  <si>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</si>
  <si>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</si>
  <si>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</si>
  <si>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</si>
  <si>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</si>
  <si>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</si>
  <si>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</si>
  <si>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</si>
  <si>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</si>
  <si>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</si>
  <si>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</si>
  <si>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</si>
  <si>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</si>
  <si>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</si>
  <si>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</si>
  <si>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</si>
  <si>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</si>
  <si>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</si>
  <si>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</si>
  <si>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</si>
  <si>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</si>
  <si>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</si>
  <si>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</si>
  <si>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</si>
  <si>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</si>
  <si>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</si>
  <si>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</si>
  <si>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</si>
  <si>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</si>
  <si>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</si>
  <si>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</si>
  <si>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</si>
  <si>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</si>
  <si>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</si>
  <si>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</si>
  <si>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</si>
  <si>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</si>
  <si>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</si>
  <si>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</si>
  <si>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</si>
  <si>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</si>
  <si>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</si>
  <si>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</si>
  <si>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</si>
  <si>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</si>
  <si>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</si>
  <si>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</si>
  <si>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</si>
  <si>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</si>
  <si>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</si>
  <si>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</si>
  <si>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</si>
  <si>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</si>
  <si>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</si>
  <si>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</si>
  <si>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</si>
  <si>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</si>
  <si>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</si>
  <si>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</si>
  <si>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</si>
  <si>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</si>
  <si>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</si>
  <si>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</si>
  <si>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</si>
  <si>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</si>
  <si>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</si>
  <si>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</si>
  <si>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</si>
  <si>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</si>
  <si>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</si>
  <si>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</si>
  <si>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</si>
  <si>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</si>
  <si>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</si>
  <si>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</si>
  <si>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</si>
  <si>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</si>
  <si>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</si>
  <si>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</si>
  <si>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</si>
  <si>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</si>
  <si>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</si>
  <si>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</si>
  <si>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</si>
  <si>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</si>
  <si>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</si>
  <si>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</si>
  <si>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</si>
  <si>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</si>
  <si>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</si>
  <si>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</si>
  <si>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</si>
  <si>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</si>
  <si>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</si>
  <si>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</si>
  <si>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</si>
  <si>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</si>
  <si>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</si>
  <si>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</si>
  <si>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</si>
  <si>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</si>
  <si>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</si>
  <si>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</si>
  <si>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</si>
  <si>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</si>
  <si>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</si>
  <si>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</si>
  <si>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</si>
  <si>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</si>
  <si>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</si>
  <si>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</si>
  <si>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</si>
  <si>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</si>
  <si>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</si>
  <si>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</si>
  <si>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</si>
  <si>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</si>
  <si>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</si>
  <si>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</si>
  <si>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</si>
  <si>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</si>
  <si>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</si>
  <si>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</si>
  <si>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</si>
  <si>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</si>
  <si>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</si>
  <si>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</si>
  <si>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</si>
  <si>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</si>
  <si>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</si>
  <si>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</si>
  <si>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</si>
  <si>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</si>
  <si>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</si>
  <si>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</si>
  <si>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</si>
  <si>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</si>
  <si>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</si>
  <si>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</si>
  <si>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</si>
  <si>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</si>
  <si>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</si>
  <si>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</si>
  <si>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</si>
  <si>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</si>
  <si>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</si>
  <si>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</si>
  <si>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</si>
  <si>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</si>
  <si>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</si>
  <si>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</si>
  <si>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</si>
  <si>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</si>
  <si>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</si>
  <si>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</si>
  <si>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</si>
  <si>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</si>
  <si>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</si>
  <si>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</si>
  <si>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</si>
  <si>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</si>
  <si>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</si>
  <si>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</si>
  <si>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</si>
  <si>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</si>
  <si>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</si>
  <si>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</si>
  <si>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</si>
  <si>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</si>
  <si>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</si>
  <si>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</si>
  <si>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</si>
  <si>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</si>
  <si>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</si>
  <si>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</si>
  <si>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</si>
  <si>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</si>
  <si>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</si>
  <si>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</si>
  <si>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</si>
  <si>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</si>
  <si>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</si>
  <si>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</si>
  <si>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</si>
  <si>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</si>
  <si>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</si>
  <si>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</si>
  <si>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</si>
  <si>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</si>
  <si>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</si>
  <si>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</si>
  <si>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</si>
  <si>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</si>
  <si>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</si>
  <si>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</si>
  <si>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</si>
  <si>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</si>
  <si>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</si>
  <si>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</si>
  <si>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</si>
  <si>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</si>
  <si>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</si>
  <si>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</si>
  <si>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</si>
  <si>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</si>
  <si>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</si>
  <si>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</si>
  <si>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</si>
  <si>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</si>
  <si>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</si>
  <si>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</si>
  <si>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</si>
  <si>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</si>
  <si>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</si>
  <si>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</si>
  <si>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</si>
  <si>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</si>
  <si>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</si>
  <si>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</si>
  <si>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</si>
  <si>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</si>
  <si>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</si>
  <si>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</si>
  <si>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</si>
  <si>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</si>
  <si>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</si>
  <si>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</si>
  <si>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</si>
  <si>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</si>
  <si>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</si>
  <si>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</si>
  <si>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</si>
  <si>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</si>
  <si>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</si>
  <si>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</si>
  <si>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</si>
  <si>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</si>
  <si>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</si>
  <si>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</si>
  <si>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</si>
  <si>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</si>
  <si>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</si>
  <si>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</si>
  <si>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</si>
  <si>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</si>
  <si>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</si>
  <si>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</si>
  <si>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</si>
  <si>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</si>
  <si>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</si>
  <si>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</si>
  <si>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</si>
  <si>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</si>
  <si>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</si>
  <si>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</si>
  <si>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</si>
  <si>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</si>
  <si>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</si>
  <si>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</si>
  <si>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</si>
  <si>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</si>
  <si>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</si>
  <si>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</si>
  <si>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</si>
  <si>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</si>
  <si>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</si>
  <si>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</si>
  <si>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</si>
  <si>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</si>
  <si>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</si>
  <si>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</si>
  <si>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</si>
  <si>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</si>
  <si>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</si>
  <si>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</si>
  <si>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</si>
  <si>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</si>
  <si>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</si>
  <si>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</si>
  <si>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</si>
  <si>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</si>
  <si>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</si>
  <si>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</si>
  <si>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</si>
  <si>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</si>
  <si>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</si>
  <si>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</si>
  <si>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</si>
  <si>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</si>
  <si>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</si>
  <si>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</si>
  <si>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</si>
  <si>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</si>
  <si>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</si>
  <si>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</si>
  <si>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</si>
  <si>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</si>
  <si>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</si>
  <si>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</si>
  <si>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</si>
  <si>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</si>
  <si>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</si>
  <si>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</si>
  <si>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</si>
  <si>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</si>
  <si>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</si>
  <si>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</si>
  <si>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</si>
  <si>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</si>
  <si>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</si>
  <si>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</si>
  <si>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</si>
  <si>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</si>
  <si>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</si>
  <si>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</si>
  <si>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</si>
  <si>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</si>
  <si>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</si>
  <si>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</si>
  <si>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</si>
  <si>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</si>
  <si>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</si>
  <si>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</si>
  <si>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</si>
  <si>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</si>
  <si>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</si>
  <si>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</si>
  <si>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</si>
  <si>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</si>
  <si>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</si>
  <si>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</si>
  <si>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</si>
  <si>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</si>
  <si>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</si>
  <si>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</si>
  <si>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</si>
  <si>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</si>
  <si>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</si>
  <si>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</si>
  <si>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</si>
  <si>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</si>
  <si>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</si>
  <si>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</si>
  <si>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</si>
  <si>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</si>
  <si>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</si>
  <si>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</si>
  <si>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</si>
  <si>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</si>
  <si>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</si>
  <si>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</si>
  <si>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</si>
  <si>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</si>
  <si>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</si>
  <si>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</si>
  <si>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</si>
  <si>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</si>
  <si>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</si>
  <si>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</si>
  <si>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</si>
  <si>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</si>
  <si>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</si>
  <si>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</si>
  <si>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</si>
  <si>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</si>
  <si>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</si>
  <si>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</si>
  <si>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</si>
  <si>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</si>
  <si>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</si>
  <si>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</si>
  <si>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</si>
  <si>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</si>
  <si>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</si>
  <si>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</si>
  <si>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</si>
  <si>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</si>
  <si>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</si>
  <si>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</si>
  <si>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</si>
  <si>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</si>
  <si>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</si>
  <si>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</si>
  <si>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</si>
  <si>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</si>
  <si>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</si>
  <si>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</si>
  <si>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</si>
  <si>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</si>
  <si>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</si>
  <si>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</si>
  <si>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</si>
  <si>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</si>
  <si>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</si>
  <si>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</si>
  <si>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</si>
  <si>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</si>
  <si>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</si>
  <si>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</si>
  <si>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</si>
  <si>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</si>
  <si>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</si>
  <si>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</si>
  <si>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</si>
  <si>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</si>
  <si>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</si>
  <si>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</si>
  <si>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</si>
  <si>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</si>
  <si>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</si>
  <si>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</si>
  <si>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</si>
  <si>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</si>
  <si>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</si>
  <si>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</si>
  <si>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</si>
  <si>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</si>
  <si>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</si>
  <si>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</si>
  <si>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</si>
  <si>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</si>
  <si>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</si>
  <si>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</si>
  <si>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</si>
  <si>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</si>
  <si>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</si>
  <si>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</si>
  <si>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</si>
  <si>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</si>
  <si>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</si>
  <si>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</si>
  <si>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</si>
  <si>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</si>
  <si>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</si>
  <si>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</si>
  <si>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</si>
  <si>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</si>
  <si>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</si>
  <si>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</si>
  <si>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</si>
  <si>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</si>
  <si>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</si>
  <si>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</si>
  <si>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</si>
  <si>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</si>
  <si>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</si>
  <si>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</si>
  <si>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</si>
  <si>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</si>
  <si>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</si>
  <si>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</si>
  <si>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</si>
  <si>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</si>
  <si>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</si>
  <si>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</si>
  <si>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</si>
  <si>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</si>
  <si>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</si>
  <si>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</si>
  <si>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</si>
  <si>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</si>
  <si>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</si>
  <si>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</si>
  <si>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</si>
  <si>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</si>
  <si>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</si>
  <si>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</si>
  <si>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</si>
  <si>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</si>
  <si>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</si>
  <si>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</si>
  <si>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</si>
  <si>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</si>
  <si>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</si>
  <si>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</si>
  <si>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</si>
  <si>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</si>
  <si>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</si>
  <si>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</si>
  <si>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</si>
  <si>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</si>
  <si>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</si>
  <si>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</si>
  <si>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</si>
  <si>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</si>
  <si>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</si>
  <si>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</si>
  <si>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</si>
  <si>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</si>
  <si>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</si>
  <si>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</si>
  <si>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</si>
  <si>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</si>
  <si>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</si>
  <si>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</si>
  <si>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</si>
  <si>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</si>
  <si>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</si>
  <si>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</si>
  <si>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</si>
  <si>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</si>
  <si>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</si>
  <si>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</si>
  <si>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</si>
  <si>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</si>
  <si>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</si>
  <si>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</si>
  <si>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</si>
  <si>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</si>
  <si>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</si>
  <si>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</si>
  <si>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</si>
  <si>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</si>
  <si>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</si>
  <si>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</si>
  <si>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</si>
  <si>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</si>
  <si>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</si>
  <si>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</si>
  <si>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</si>
  <si>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</si>
  <si>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</si>
  <si>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</si>
  <si>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</si>
  <si>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</si>
  <si>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</si>
  <si>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</si>
  <si>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</si>
  <si>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</si>
  <si>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</si>
  <si>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</si>
  <si>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</si>
  <si>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</si>
  <si>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</si>
  <si>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</si>
  <si>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</si>
  <si>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</si>
  <si>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</si>
  <si>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</si>
  <si>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</si>
  <si>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</si>
  <si>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</si>
  <si>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</si>
  <si>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</si>
  <si>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</si>
  <si>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</si>
  <si>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</si>
  <si>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</si>
  <si>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</si>
  <si>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</si>
  <si>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</si>
  <si>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</si>
  <si>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</si>
  <si>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</si>
  <si>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</si>
  <si>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</si>
  <si>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</si>
  <si>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</si>
  <si>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</si>
  <si>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</si>
  <si>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</si>
  <si>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</si>
  <si>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</si>
  <si>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</si>
  <si>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</si>
  <si>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</si>
  <si>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</si>
  <si>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</si>
  <si>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</si>
  <si>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</si>
  <si>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</si>
  <si>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</si>
  <si>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</si>
  <si>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</si>
  <si>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</si>
  <si>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</si>
  <si>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</si>
  <si>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</si>
  <si>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</si>
  <si>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</si>
  <si>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</si>
  <si>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</si>
  <si>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</si>
  <si>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</si>
  <si>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</si>
  <si>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</si>
  <si>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</si>
  <si>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</si>
  <si>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</si>
  <si>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</si>
  <si>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</si>
  <si>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</si>
  <si>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</si>
  <si>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</si>
  <si>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</si>
  <si>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</si>
  <si>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</si>
  <si>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</si>
  <si>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</si>
  <si>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</si>
  <si>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</si>
  <si>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</si>
  <si>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</si>
  <si>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</si>
  <si>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</si>
  <si>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</si>
  <si>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</si>
  <si>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</si>
  <si>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</si>
  <si>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</si>
  <si>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</si>
  <si>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</si>
  <si>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</si>
  <si>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</si>
  <si>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</si>
  <si>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</si>
  <si>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</si>
  <si>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</si>
  <si>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</si>
  <si>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</si>
  <si>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</si>
  <si>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</si>
  <si>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</si>
  <si>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</si>
  <si>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</si>
  <si>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</si>
  <si>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</si>
  <si>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</si>
  <si>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</si>
  <si>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</si>
  <si>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</si>
  <si>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</si>
  <si>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</si>
  <si>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</si>
  <si>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</si>
  <si>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</si>
  <si>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</si>
  <si>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</si>
  <si>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</si>
  <si>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</si>
  <si>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</si>
  <si>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</si>
  <si>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</si>
  <si>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</si>
  <si>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</si>
  <si>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</si>
  <si>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</si>
  <si>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</si>
  <si>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</si>
  <si>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</si>
  <si>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</si>
  <si>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</si>
  <si>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</si>
  <si>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</si>
  <si>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</si>
  <si>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</si>
  <si>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</si>
  <si>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</si>
  <si>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</si>
  <si>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</si>
  <si>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</si>
  <si>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</si>
  <si>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</si>
  <si>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</si>
  <si>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</si>
  <si>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</si>
  <si>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</si>
  <si>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</si>
  <si>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</si>
  <si>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</si>
  <si>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</si>
  <si>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</si>
  <si>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</si>
  <si>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</si>
  <si>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</si>
  <si>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</si>
  <si>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</si>
  <si>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</si>
  <si>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</si>
  <si>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</si>
  <si>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</si>
  <si>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</si>
  <si>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</si>
  <si>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</si>
  <si>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</si>
  <si>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</si>
  <si>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</si>
  <si>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</si>
  <si>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</si>
  <si>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</si>
  <si>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</si>
  <si>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</si>
  <si>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</si>
  <si>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</si>
  <si>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</si>
  <si>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</si>
  <si>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</si>
  <si>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</si>
  <si>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</si>
  <si>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</si>
  <si>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</si>
  <si>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</si>
  <si>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</si>
  <si>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</si>
  <si>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</si>
  <si>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</si>
  <si>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</si>
  <si>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</si>
  <si>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</si>
  <si>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</si>
  <si>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</si>
  <si>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</si>
  <si>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</si>
  <si>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</si>
  <si>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</si>
  <si>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</si>
  <si>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</si>
  <si>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</si>
  <si>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</si>
  <si>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</si>
  <si>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</si>
  <si>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</si>
  <si>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</si>
  <si>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</si>
  <si>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</si>
  <si>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</si>
  <si>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</si>
  <si>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</si>
  <si>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</si>
  <si>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</si>
  <si>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</si>
  <si>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</si>
  <si>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</si>
  <si>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</si>
  <si>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</si>
  <si>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</si>
  <si>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</si>
  <si>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</si>
  <si>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</si>
  <si>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</si>
  <si>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</si>
  <si>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</si>
  <si>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</si>
  <si>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</si>
  <si>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</si>
  <si>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</si>
  <si>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</si>
  <si>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</si>
  <si>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</si>
  <si>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</si>
  <si>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</si>
  <si>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</si>
  <si>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</si>
  <si>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</si>
  <si>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</si>
  <si>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</si>
  <si>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</si>
  <si>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</si>
  <si>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</si>
  <si>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</si>
  <si>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</si>
  <si>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</si>
  <si>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</si>
  <si>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</si>
  <si>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</si>
  <si>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</si>
  <si>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</si>
  <si>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</si>
  <si>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</si>
  <si>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</si>
  <si>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</si>
  <si>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</si>
  <si>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</si>
  <si>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</si>
  <si>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</si>
  <si>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</si>
  <si>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</si>
  <si>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</si>
  <si>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</si>
  <si>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</si>
  <si>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</si>
  <si>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</si>
  <si>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</si>
  <si>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</si>
  <si>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</si>
  <si>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</si>
  <si>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</si>
  <si>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</si>
  <si>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</si>
  <si>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</si>
  <si>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</si>
  <si>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</si>
  <si>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</si>
  <si>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</si>
  <si>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</si>
  <si>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</si>
  <si>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</si>
  <si>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</si>
  <si>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</si>
  <si>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</si>
  <si>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</si>
  <si>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</si>
  <si>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</si>
  <si>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</si>
  <si>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</si>
  <si>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</si>
  <si>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</si>
  <si>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</si>
  <si>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</si>
  <si>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</si>
  <si>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</si>
  <si>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</si>
  <si>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</si>
  <si>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</si>
  <si>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</si>
  <si>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</si>
  <si>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</si>
  <si>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</si>
  <si>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</si>
  <si>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</si>
  <si>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</si>
  <si>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</si>
  <si>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</si>
  <si>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</si>
  <si>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</si>
  <si>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</si>
  <si>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</si>
  <si>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</si>
  <si>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</si>
  <si>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</si>
  <si>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</si>
  <si>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</si>
  <si>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</si>
  <si>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</si>
  <si>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</si>
  <si>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</si>
  <si>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</si>
  <si>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</si>
  <si>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</si>
  <si>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</si>
  <si>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</si>
  <si>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</si>
  <si>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</si>
  <si>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</si>
  <si>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</si>
  <si>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</si>
  <si>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</si>
  <si>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</si>
  <si>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</si>
  <si>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</si>
  <si>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</si>
  <si>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</si>
  <si>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</si>
  <si>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</si>
  <si>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</si>
  <si>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</si>
  <si>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</si>
  <si>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</si>
  <si>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</si>
  <si>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</si>
  <si>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</si>
  <si>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</si>
  <si>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</si>
  <si>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</si>
  <si>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</si>
  <si>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</si>
  <si>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</si>
  <si>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</si>
  <si>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</si>
  <si>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</si>
  <si>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</si>
  <si>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</si>
  <si>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</si>
  <si>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</si>
  <si>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</si>
  <si>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</si>
  <si>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</si>
  <si>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</si>
  <si>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</si>
  <si>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</si>
  <si>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</si>
  <si>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</si>
  <si>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</si>
  <si>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</si>
  <si>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</si>
  <si>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</si>
  <si>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</si>
  <si>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</si>
  <si>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</si>
  <si>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</si>
  <si>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</si>
  <si>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</si>
  <si>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</si>
  <si>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</si>
  <si>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</si>
  <si>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</si>
  <si>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</si>
  <si>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</si>
  <si>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</si>
  <si>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</si>
  <si>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</si>
  <si>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</si>
  <si>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</si>
  <si>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</si>
  <si>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</si>
  <si>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</si>
  <si>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</si>
  <si>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</si>
  <si>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</si>
  <si>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</si>
  <si>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</si>
  <si>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</si>
  <si>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</si>
  <si>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</si>
  <si>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</si>
  <si>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</si>
  <si>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</si>
  <si>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</si>
  <si>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</si>
  <si>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</si>
  <si>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</si>
  <si>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</si>
  <si>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</si>
  <si>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</si>
  <si>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</si>
  <si>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</si>
  <si>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</si>
  <si>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</si>
  <si>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</si>
  <si>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</si>
  <si>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</si>
  <si>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</si>
  <si>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</si>
  <si>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</si>
  <si>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</si>
  <si>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</si>
  <si>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</si>
  <si>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</si>
  <si>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</si>
  <si>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</si>
  <si>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</si>
  <si>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</si>
  <si>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</si>
  <si>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</si>
  <si>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</si>
  <si>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</si>
  <si>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</si>
  <si>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</si>
  <si>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</si>
  <si>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</si>
  <si>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</si>
  <si>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</si>
  <si>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</si>
  <si>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</si>
  <si>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</si>
  <si>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</si>
  <si>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</si>
  <si>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</si>
  <si>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</si>
  <si>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</si>
  <si>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</si>
  <si>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</si>
  <si>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</si>
  <si>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</si>
  <si>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</si>
  <si>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</si>
  <si>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</si>
  <si>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</si>
  <si>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</si>
  <si>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</si>
  <si>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</si>
  <si>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</si>
  <si>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</si>
  <si>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</si>
  <si>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</si>
  <si>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</si>
  <si>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</si>
  <si>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</si>
  <si>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</si>
  <si>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</si>
  <si>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</si>
  <si>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</si>
  <si>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</si>
  <si>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</si>
  <si>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</si>
  <si>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</si>
  <si>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</si>
  <si>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</si>
  <si>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</si>
  <si>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</si>
  <si>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</si>
  <si>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</si>
  <si>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</si>
  <si>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</si>
  <si>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</si>
  <si>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</si>
  <si>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</si>
  <si>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</si>
  <si>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</si>
  <si>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</si>
  <si>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</si>
  <si>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</si>
  <si>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</si>
  <si>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</si>
  <si>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</si>
  <si>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</si>
  <si>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</si>
  <si>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</si>
  <si>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</si>
  <si>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</si>
  <si>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</si>
  <si>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</si>
  <si>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</si>
  <si>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</si>
  <si>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</si>
  <si>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</si>
  <si>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</si>
  <si>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</si>
  <si>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</si>
  <si>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</si>
  <si>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</si>
  <si>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</si>
  <si>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</si>
  <si>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</si>
  <si>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</si>
  <si>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</si>
  <si>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</si>
  <si>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</si>
  <si>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</si>
  <si>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</si>
  <si>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</si>
  <si>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</si>
  <si>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</si>
  <si>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</si>
  <si>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</si>
  <si>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</si>
  <si>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</si>
  <si>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</si>
  <si>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</si>
  <si>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</si>
  <si>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</si>
  <si>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</si>
  <si>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</si>
  <si>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</si>
  <si>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</si>
  <si>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</si>
  <si>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</si>
  <si>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</si>
  <si>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</si>
  <si>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</si>
  <si>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</si>
  <si>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</si>
  <si>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</si>
  <si>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</si>
  <si>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</si>
  <si>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</si>
  <si>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</si>
  <si>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</si>
  <si>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</si>
  <si>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</si>
  <si>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</si>
  <si>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</si>
  <si>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</si>
  <si>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</si>
  <si>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</si>
  <si>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</si>
  <si>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</si>
  <si>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</si>
  <si>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</si>
  <si>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</si>
  <si>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</si>
  <si>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</si>
  <si>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</si>
  <si>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</si>
  <si>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</si>
  <si>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</si>
  <si>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</si>
  <si>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</si>
  <si>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</si>
  <si>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</si>
  <si>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</si>
  <si>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</si>
  <si>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</si>
  <si>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</si>
  <si>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</si>
  <si>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</si>
  <si>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</si>
  <si>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</si>
  <si>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</si>
  <si>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</si>
  <si>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</si>
  <si>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</si>
  <si>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</si>
  <si>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</si>
  <si>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</si>
  <si>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</si>
  <si>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</si>
  <si>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</si>
  <si>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</si>
  <si>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</si>
  <si>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</si>
  <si>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</si>
  <si>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</si>
  <si>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</si>
  <si>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</si>
  <si>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</si>
  <si>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</si>
  <si>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</si>
  <si>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</si>
  <si>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</si>
  <si>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</si>
  <si>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</si>
  <si>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</si>
  <si>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</si>
  <si>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</si>
  <si>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</si>
  <si>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</si>
  <si>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</si>
  <si>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</si>
  <si>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</si>
  <si>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</si>
  <si>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</si>
  <si>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</si>
  <si>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</si>
  <si>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</si>
  <si>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</si>
  <si>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</si>
  <si>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</si>
  <si>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</si>
  <si>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</si>
  <si>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</si>
  <si>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</si>
  <si>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</si>
  <si>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</si>
  <si>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</si>
  <si>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</si>
  <si>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</si>
  <si>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</si>
  <si>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</si>
  <si>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</si>
  <si>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</si>
  <si>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</si>
  <si>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</si>
  <si>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</si>
  <si>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</si>
  <si>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</si>
  <si>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</si>
  <si>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</si>
  <si>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</si>
  <si>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</si>
  <si>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</si>
  <si>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</si>
  <si>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</si>
  <si>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</si>
  <si>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</si>
  <si>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</si>
  <si>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</si>
  <si>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</si>
  <si>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</si>
  <si>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</si>
  <si>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</si>
  <si>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</si>
  <si>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</si>
  <si>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</si>
  <si>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</si>
  <si>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</si>
  <si>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</si>
  <si>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</si>
  <si>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</si>
  <si>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</si>
  <si>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</si>
  <si>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</si>
  <si>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</si>
  <si>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</si>
  <si>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</si>
  <si>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</si>
  <si>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</si>
  <si>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</si>
  <si>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</si>
  <si>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</si>
  <si>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</si>
  <si>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</si>
  <si>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</si>
  <si>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</si>
  <si>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</si>
  <si>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</si>
  <si>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</si>
  <si>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</si>
  <si>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</si>
  <si>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</si>
  <si>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</si>
  <si>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</si>
  <si>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</si>
  <si>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</si>
  <si>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</si>
  <si>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</si>
  <si>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</si>
  <si>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</si>
  <si>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</si>
  <si>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</si>
  <si>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</si>
  <si>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</si>
  <si>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</si>
  <si>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</si>
  <si>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</si>
  <si>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</si>
  <si>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</si>
  <si>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</si>
  <si>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</si>
  <si>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</si>
  <si>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</si>
  <si>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</si>
  <si>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</si>
  <si>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</si>
  <si>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</si>
  <si>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</si>
  <si>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</si>
  <si>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</si>
  <si>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</si>
  <si>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</si>
  <si>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</si>
  <si>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</si>
  <si>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</si>
  <si>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</si>
  <si>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</si>
  <si>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</si>
  <si>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</si>
  <si>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</si>
  <si>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</si>
  <si>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</si>
  <si>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</si>
  <si>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</si>
  <si>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</si>
  <si>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</si>
  <si>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</si>
  <si>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</si>
  <si>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</si>
  <si>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</si>
  <si>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</si>
  <si>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</si>
  <si>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</si>
  <si>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</si>
  <si>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</si>
  <si>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</si>
  <si>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</si>
  <si>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</si>
  <si>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</si>
  <si>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</si>
  <si>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</si>
  <si>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</si>
  <si>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</si>
  <si>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</si>
  <si>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</si>
  <si>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</si>
  <si>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</si>
  <si>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</si>
  <si>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</si>
  <si>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</si>
  <si>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</si>
  <si>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</si>
  <si>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</si>
  <si>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</si>
  <si>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</si>
  <si>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</si>
  <si>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</si>
  <si>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</si>
  <si>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</si>
  <si>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</si>
  <si>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</si>
  <si>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</si>
  <si>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</si>
  <si>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</si>
  <si>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</si>
  <si>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</si>
  <si>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</si>
  <si>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</si>
  <si>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</si>
  <si>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</si>
  <si>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</si>
  <si>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</si>
  <si>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</si>
  <si>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</si>
  <si>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</si>
  <si>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</si>
  <si>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</si>
  <si>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</si>
  <si>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</si>
  <si>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</si>
  <si>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</si>
  <si>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</si>
  <si>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</si>
  <si>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</si>
  <si>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</si>
  <si>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</si>
  <si>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</si>
  <si>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</si>
  <si>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</si>
  <si>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</si>
  <si>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</si>
  <si>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</si>
  <si>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</si>
  <si>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</si>
  <si>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</si>
  <si>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</si>
  <si>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</si>
  <si>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</si>
  <si>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</si>
  <si>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</si>
  <si>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</si>
  <si>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</si>
  <si>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</si>
  <si>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</si>
  <si>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</si>
  <si>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</si>
  <si>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</si>
  <si>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</si>
  <si>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</si>
  <si>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</si>
  <si>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</si>
  <si>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</si>
  <si>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</si>
  <si>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</si>
  <si>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</si>
  <si>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</si>
  <si>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</si>
  <si>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</si>
  <si>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</si>
  <si>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</si>
  <si>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</si>
  <si>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</si>
  <si>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</si>
  <si>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</si>
  <si>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</si>
  <si>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</si>
  <si>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</si>
  <si>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</si>
  <si>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</si>
  <si>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</si>
  <si>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</si>
  <si>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</si>
  <si>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</si>
  <si>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</si>
  <si>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</si>
  <si>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</si>
  <si>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</si>
  <si>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</si>
  <si>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</si>
  <si>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</si>
  <si>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</si>
  <si>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</si>
  <si>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</si>
  <si>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</si>
  <si>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</si>
  <si>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</si>
  <si>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</si>
  <si>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</si>
  <si>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</si>
  <si>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</si>
  <si>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</si>
  <si>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</si>
  <si>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</si>
  <si>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</si>
  <si>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</si>
  <si>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</si>
  <si>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</si>
  <si>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</si>
  <si>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</si>
  <si>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</si>
  <si>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</si>
  <si>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</si>
  <si>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</si>
  <si>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</si>
  <si>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</si>
  <si>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</si>
  <si>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</si>
  <si>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</si>
  <si>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</si>
  <si>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</si>
  <si>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</si>
  <si>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</si>
  <si>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</si>
  <si>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</si>
  <si>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</si>
  <si>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</si>
  <si>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</si>
  <si>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</si>
  <si>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</si>
  <si>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</si>
  <si>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</si>
  <si>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</si>
  <si>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</si>
  <si>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</si>
  <si>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</si>
  <si>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</si>
  <si>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</si>
  <si>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</si>
  <si>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</si>
  <si>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</si>
  <si>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</si>
  <si>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</si>
  <si>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</si>
  <si>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</si>
  <si>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</si>
  <si>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</si>
  <si>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</si>
  <si>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</si>
  <si>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</si>
  <si>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</si>
  <si>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</si>
  <si>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</si>
  <si>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</si>
  <si>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</si>
  <si>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</si>
  <si>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</si>
  <si>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</si>
  <si>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</si>
  <si>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</si>
  <si>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</si>
  <si>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</si>
  <si>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</si>
  <si>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</si>
  <si>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</si>
  <si>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</si>
  <si>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</si>
  <si>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</si>
  <si>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</si>
  <si>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</si>
  <si>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</si>
  <si>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</si>
  <si>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</si>
  <si>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</si>
  <si>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</si>
  <si>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</si>
  <si>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</si>
  <si>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</si>
  <si>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</si>
  <si>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</si>
  <si>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</si>
  <si>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</si>
  <si>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</si>
  <si>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</si>
  <si>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</si>
  <si>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</si>
  <si>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</si>
  <si>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</si>
  <si>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</si>
  <si>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</si>
  <si>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</si>
  <si>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</si>
  <si>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</si>
  <si>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</si>
  <si>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</si>
  <si>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</si>
  <si>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</si>
  <si>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</si>
  <si>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</si>
  <si>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</si>
  <si>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</si>
  <si>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</si>
  <si>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</si>
  <si>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</si>
  <si>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</si>
  <si>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</si>
  <si>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</si>
  <si>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</si>
  <si>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</si>
  <si>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</si>
  <si>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</si>
  <si>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</si>
  <si>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</si>
  <si>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</si>
  <si>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</si>
  <si>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</si>
  <si>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</si>
  <si>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</si>
  <si>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</si>
  <si>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</si>
  <si>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</si>
  <si>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</si>
  <si>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</si>
  <si>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</si>
  <si>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</si>
  <si>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</si>
  <si>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</si>
  <si>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</si>
  <si>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</si>
  <si>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</si>
  <si>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</si>
  <si>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</si>
  <si>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</si>
  <si>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</si>
  <si>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</si>
  <si>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</si>
  <si>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</si>
  <si>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</si>
  <si>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</si>
  <si>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</si>
  <si>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</si>
  <si>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</si>
  <si>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</si>
  <si>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</si>
  <si>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</si>
  <si>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</si>
  <si>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</si>
  <si>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</si>
  <si>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</si>
  <si>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</si>
  <si>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</si>
  <si>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</si>
  <si>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</si>
  <si>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</si>
  <si>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</si>
  <si>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</si>
  <si>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</si>
  <si>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</si>
  <si>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</si>
  <si>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</si>
  <si>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</si>
  <si>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</si>
  <si>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</si>
  <si>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</si>
  <si>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</si>
  <si>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</si>
  <si>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</si>
  <si>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</si>
  <si>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</si>
  <si>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</si>
  <si>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</si>
  <si>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</si>
  <si>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</si>
  <si>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</si>
  <si>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</si>
  <si>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</si>
  <si>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</si>
  <si>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</si>
  <si>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</si>
  <si>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</si>
  <si>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</si>
  <si>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</si>
  <si>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</si>
  <si>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</si>
  <si>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</si>
  <si>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</si>
  <si>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</si>
  <si>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</si>
  <si>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</si>
  <si>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</si>
  <si>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</si>
  <si>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</si>
  <si>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</si>
  <si>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</si>
  <si>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</si>
  <si>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</si>
  <si>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</si>
  <si>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</si>
  <si>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</si>
  <si>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</si>
  <si>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</si>
  <si>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</si>
  <si>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</si>
  <si>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</si>
  <si>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</si>
  <si>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</si>
  <si>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</si>
  <si>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</si>
  <si>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</si>
  <si>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</si>
  <si>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</si>
  <si>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</si>
  <si>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</si>
  <si>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</si>
  <si>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</si>
  <si>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</si>
  <si>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</si>
  <si>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</si>
  <si>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</si>
  <si>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</si>
  <si>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</si>
  <si>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</si>
  <si>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</si>
  <si>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</si>
  <si>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</si>
  <si>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</si>
  <si>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</si>
  <si>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</si>
  <si>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</si>
  <si>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</si>
  <si>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</si>
  <si>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</si>
  <si>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</si>
  <si>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</si>
  <si>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</si>
  <si>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</si>
  <si>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</si>
  <si>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</si>
  <si>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</si>
  <si>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</si>
  <si>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</si>
  <si>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</si>
  <si>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</si>
  <si>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</si>
  <si>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</si>
  <si>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</si>
  <si>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</si>
  <si>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</si>
  <si>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</si>
  <si>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</si>
  <si>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</si>
  <si>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</si>
  <si>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</si>
  <si>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</si>
  <si>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</si>
  <si>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</si>
  <si>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</si>
  <si>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</si>
  <si>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</si>
  <si>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</si>
  <si>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</si>
  <si>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</si>
  <si>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</si>
  <si>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</si>
  <si>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</si>
  <si>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</si>
  <si>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</si>
  <si>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</si>
  <si>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</si>
  <si>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</si>
  <si>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</si>
  <si>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</si>
  <si>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</si>
  <si>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</si>
  <si>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</si>
  <si>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</si>
  <si>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</si>
  <si>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</si>
  <si>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</si>
  <si>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</si>
  <si>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</si>
  <si>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</si>
  <si>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</si>
  <si>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</si>
  <si>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</si>
  <si>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</si>
  <si>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</si>
  <si>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</si>
  <si>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</si>
  <si>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</si>
  <si>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</si>
  <si>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</si>
  <si>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</si>
  <si>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</si>
  <si>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</si>
  <si>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</si>
  <si>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</si>
  <si>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</si>
  <si>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</si>
  <si>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</si>
  <si>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</si>
  <si>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</si>
  <si>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</si>
  <si>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</si>
  <si>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</si>
  <si>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</si>
  <si>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</si>
  <si>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</si>
  <si>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</si>
  <si>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</si>
  <si>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</si>
  <si>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</si>
  <si>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</si>
  <si>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</si>
  <si>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</si>
  <si>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</si>
  <si>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</si>
  <si>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</si>
  <si>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</si>
  <si>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</si>
  <si>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</si>
  <si>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</si>
  <si>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</si>
  <si>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</si>
  <si>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</si>
  <si>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</si>
  <si>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</si>
  <si>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</si>
  <si>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</si>
  <si>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</si>
  <si>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</si>
  <si>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</si>
  <si>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</si>
  <si>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</si>
  <si>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</si>
  <si>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</si>
  <si>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</si>
  <si>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</si>
  <si>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</si>
  <si>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</si>
  <si>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</si>
  <si>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</si>
  <si>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</si>
  <si>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</si>
  <si>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</si>
  <si>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</si>
  <si>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</si>
  <si>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</si>
  <si>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</si>
  <si>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</si>
  <si>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</si>
  <si>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</si>
  <si>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</si>
  <si>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</si>
  <si>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</si>
  <si>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</si>
  <si>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</si>
  <si>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</si>
  <si>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</si>
  <si>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</si>
  <si>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</si>
  <si>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</si>
  <si>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</si>
  <si>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</si>
  <si>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</si>
  <si>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</si>
  <si>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</si>
  <si>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</si>
  <si>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</si>
  <si>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</si>
  <si>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</si>
  <si>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</si>
  <si>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</si>
  <si>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</si>
  <si>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</si>
  <si>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</si>
  <si>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</si>
  <si>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</si>
  <si>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</si>
  <si>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</si>
  <si>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</si>
  <si>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</si>
  <si>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</si>
  <si>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</si>
  <si>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</si>
  <si>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</si>
  <si>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</si>
  <si>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</si>
  <si>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</si>
  <si>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</si>
  <si>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</si>
  <si>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</si>
  <si>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</si>
  <si>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</si>
  <si>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</si>
  <si>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</si>
  <si>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</si>
  <si>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</si>
  <si>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</si>
  <si>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</si>
  <si>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</si>
  <si>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</si>
  <si>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</si>
  <si>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</si>
  <si>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</si>
  <si>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</si>
  <si>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</si>
  <si>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</si>
  <si>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</si>
  <si>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</si>
  <si>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</si>
  <si>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</si>
  <si>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</si>
  <si>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</si>
  <si>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</si>
  <si>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</si>
  <si>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</si>
  <si>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</si>
  <si>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</si>
  <si>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</si>
  <si>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</si>
  <si>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</si>
  <si>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</si>
  <si>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</si>
  <si>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</si>
  <si>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</si>
  <si>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</si>
  <si>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</si>
  <si>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</si>
  <si>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</si>
  <si>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</si>
  <si>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</si>
  <si>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</si>
  <si>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</si>
  <si>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</si>
  <si>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</si>
  <si>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</si>
  <si>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</si>
  <si>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</si>
  <si>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</si>
  <si>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</si>
  <si>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</si>
  <si>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</si>
  <si>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</si>
  <si>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</si>
  <si>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</si>
  <si>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</si>
  <si>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</si>
  <si>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</si>
  <si>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</si>
  <si>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</si>
  <si>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</si>
  <si>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</si>
  <si>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</si>
  <si>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</si>
  <si>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</si>
  <si>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</si>
  <si>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</si>
  <si>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</si>
  <si>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</si>
  <si>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</si>
  <si>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</si>
  <si>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</si>
  <si>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</si>
  <si>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</si>
  <si>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</si>
  <si>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</si>
  <si>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</si>
  <si>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</si>
  <si>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</si>
  <si>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</si>
  <si>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</si>
  <si>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</si>
  <si>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</si>
  <si>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</si>
  <si>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</si>
  <si>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</si>
  <si>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</si>
  <si>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</si>
  <si>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</si>
  <si>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</si>
  <si>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</si>
  <si>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</si>
  <si>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</si>
  <si>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</si>
  <si>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</si>
  <si>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</si>
  <si>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</si>
  <si>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</si>
  <si>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</si>
  <si>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</si>
  <si>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</si>
  <si>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</si>
  <si>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</si>
  <si>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</si>
  <si>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</si>
  <si>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</si>
  <si>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</si>
  <si>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</si>
  <si>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</si>
  <si>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</si>
  <si>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</si>
  <si>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</si>
  <si>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</si>
  <si>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</si>
  <si>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</si>
  <si>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</si>
  <si>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</si>
  <si>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</si>
  <si>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</si>
  <si>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</si>
  <si>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</si>
  <si>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</si>
  <si>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</si>
  <si>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</si>
  <si>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</si>
  <si>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</si>
  <si>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</si>
  <si>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</si>
  <si>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</si>
  <si>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</si>
  <si>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</si>
  <si>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</si>
  <si>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</si>
  <si>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</si>
  <si>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</si>
  <si>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</si>
  <si>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</si>
  <si>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</si>
  <si>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</si>
  <si>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</si>
  <si>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</si>
  <si>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</si>
  <si>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</si>
  <si>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</si>
  <si>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</si>
  <si>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</si>
  <si>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</si>
  <si>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</si>
  <si>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</si>
  <si>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</si>
  <si>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</si>
  <si>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</si>
  <si>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</si>
  <si>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</si>
  <si>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</si>
  <si>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</si>
  <si>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</si>
  <si>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</si>
  <si>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</si>
  <si>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</si>
  <si>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</si>
  <si>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</si>
  <si>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</si>
  <si>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</si>
  <si>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</si>
  <si>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</si>
  <si>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</si>
  <si>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</si>
  <si>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</si>
  <si>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</si>
  <si>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</si>
  <si>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</si>
  <si>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</si>
  <si>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</si>
  <si>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</si>
  <si>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</si>
  <si>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</si>
  <si>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</si>
  <si>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</si>
  <si>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</si>
  <si>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</si>
  <si>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</si>
  <si>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</si>
  <si>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</si>
  <si>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</si>
  <si>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</si>
  <si>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</si>
  <si>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</si>
  <si>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</si>
  <si>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</si>
  <si>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</si>
  <si>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</si>
  <si>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</si>
  <si>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</si>
  <si>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</si>
  <si>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</si>
  <si>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</si>
  <si>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</si>
  <si>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</si>
  <si>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</si>
  <si>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</si>
  <si>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</si>
  <si>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</si>
  <si>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</si>
  <si>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</si>
  <si>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</si>
  <si>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</si>
  <si>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</si>
  <si>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</si>
  <si>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</si>
  <si>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</si>
  <si>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</si>
  <si>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</si>
  <si>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</si>
  <si>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</si>
  <si>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</si>
  <si>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</si>
  <si>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</si>
  <si>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</si>
  <si>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</si>
  <si>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</si>
  <si>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</si>
  <si>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</si>
  <si>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</si>
  <si>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</si>
  <si>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</si>
  <si>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</si>
  <si>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</si>
  <si>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</si>
  <si>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</si>
  <si>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</si>
  <si>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</si>
  <si>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</si>
  <si>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</si>
  <si>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</si>
  <si>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</si>
  <si>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</si>
  <si>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</si>
  <si>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</si>
  <si>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</si>
  <si>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</si>
  <si>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</si>
  <si>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</si>
  <si>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</si>
  <si>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</si>
  <si>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</si>
  <si>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</si>
  <si>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</si>
  <si>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</si>
  <si>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</si>
  <si>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</si>
  <si>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</si>
  <si>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</si>
  <si>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</si>
  <si>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</si>
  <si>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</si>
  <si>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</si>
  <si>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</si>
  <si>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</si>
  <si>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</si>
  <si>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</si>
  <si>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</si>
  <si>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</si>
  <si>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</si>
  <si>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</si>
  <si>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</si>
  <si>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</si>
  <si>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</si>
  <si>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</si>
  <si>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</si>
  <si>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</si>
  <si>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</si>
  <si>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</si>
  <si>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</si>
  <si>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</si>
  <si>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</si>
  <si>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</si>
  <si>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</si>
  <si>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</si>
  <si>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</si>
  <si>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</si>
  <si>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</si>
  <si>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</si>
  <si>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</si>
  <si>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</si>
  <si>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</si>
  <si>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</si>
  <si>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</si>
  <si>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</si>
  <si>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</si>
  <si>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</si>
  <si>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</si>
  <si>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</si>
  <si>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</si>
  <si>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</si>
  <si>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</si>
  <si>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</si>
  <si>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</si>
  <si>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</si>
  <si>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</si>
  <si>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</si>
  <si>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</si>
  <si>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</si>
  <si>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</si>
  <si>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</si>
  <si>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</si>
  <si>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</si>
  <si>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</si>
  <si>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</si>
  <si>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</si>
  <si>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</si>
  <si>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</si>
  <si>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</si>
  <si>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</si>
  <si>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</si>
  <si>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</si>
  <si>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</si>
  <si>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</si>
  <si>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</si>
  <si>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</si>
  <si>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</si>
  <si>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</si>
  <si>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</si>
  <si>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</si>
  <si>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</si>
  <si>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</si>
  <si>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</si>
  <si>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</si>
  <si>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</si>
  <si>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</si>
  <si>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</si>
  <si>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</si>
  <si>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</si>
  <si>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</si>
  <si>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</si>
  <si>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</si>
  <si>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</si>
  <si>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</si>
  <si>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</si>
  <si>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</si>
  <si>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</si>
  <si>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</si>
  <si>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</si>
  <si>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</si>
  <si>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</si>
  <si>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</si>
  <si>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</si>
  <si>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</si>
  <si>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</si>
  <si>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</si>
  <si>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</si>
  <si>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</si>
  <si>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</si>
  <si>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</si>
  <si>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</si>
  <si>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</si>
  <si>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</si>
  <si>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</si>
  <si>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</si>
  <si>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</si>
  <si>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</si>
  <si>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</si>
  <si>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</si>
  <si>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</si>
  <si>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</si>
  <si>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</si>
  <si>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</si>
  <si>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</si>
  <si>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</si>
  <si>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</si>
  <si>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</si>
  <si>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</si>
  <si>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</si>
  <si>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</si>
  <si>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</si>
  <si>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</si>
  <si>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</si>
  <si>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</si>
  <si>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</si>
  <si>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</si>
  <si>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</si>
  <si>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</si>
  <si>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</si>
  <si>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</si>
  <si>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</si>
  <si>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</si>
  <si>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</si>
  <si>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</si>
  <si>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</si>
  <si>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</si>
  <si>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</si>
  <si>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</si>
  <si>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</si>
  <si>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</si>
  <si>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</si>
  <si>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</si>
  <si>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</si>
  <si>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</si>
  <si>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</si>
  <si>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</si>
  <si>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</si>
  <si>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</si>
  <si>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</si>
  <si>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</si>
  <si>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</si>
  <si>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</si>
  <si>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</si>
  <si>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</si>
  <si>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</si>
  <si>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</si>
  <si>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</si>
  <si>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</si>
  <si>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</si>
  <si>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</si>
  <si>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</si>
  <si>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</si>
  <si>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</si>
  <si>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</si>
  <si>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</si>
  <si>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</si>
  <si>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</si>
  <si>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</si>
  <si>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</si>
  <si>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</si>
  <si>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</si>
  <si>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</si>
  <si>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</si>
  <si>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</si>
  <si>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</si>
  <si>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</si>
  <si>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</si>
  <si>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</si>
  <si>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</si>
  <si>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</si>
  <si>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</si>
  <si>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</si>
  <si>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</si>
  <si>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</si>
  <si>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</si>
  <si>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</si>
  <si>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</si>
  <si>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</si>
  <si>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</si>
  <si>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</si>
  <si>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</si>
  <si>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</si>
  <si>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</si>
  <si>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</si>
  <si>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</si>
  <si>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</si>
  <si>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</si>
  <si>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</si>
  <si>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</si>
  <si>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</si>
  <si>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</si>
  <si>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</si>
  <si>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</si>
  <si>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</si>
  <si>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</si>
  <si>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</si>
  <si>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</si>
  <si>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</si>
  <si>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</si>
  <si>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</si>
  <si>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</si>
  <si>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</si>
  <si>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</si>
  <si>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</si>
  <si>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</si>
  <si>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</si>
  <si>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</si>
  <si>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</si>
  <si>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</si>
  <si>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</si>
  <si>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</si>
  <si>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</si>
  <si>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</si>
  <si>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</si>
  <si>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</si>
  <si>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</si>
  <si>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</si>
  <si>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</si>
  <si>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</si>
  <si>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</si>
  <si>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</si>
  <si>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</si>
  <si>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</si>
  <si>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</si>
  <si>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</si>
  <si>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</si>
  <si>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</si>
  <si>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</si>
  <si>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</si>
  <si>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</si>
  <si>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</si>
  <si>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</si>
  <si>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</si>
  <si>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</si>
  <si>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</si>
  <si>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</si>
  <si>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</si>
  <si>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</si>
  <si>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</si>
  <si>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</si>
  <si>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</si>
  <si>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</si>
  <si>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</si>
  <si>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</si>
  <si>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</si>
  <si>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</si>
  <si>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</si>
  <si>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</si>
  <si>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</si>
  <si>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</si>
  <si>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</si>
  <si>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</si>
  <si>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</si>
  <si>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</si>
  <si>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</si>
  <si>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</si>
  <si>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</si>
  <si>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</si>
  <si>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</si>
  <si>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</si>
  <si>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</si>
  <si>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</si>
  <si>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</si>
  <si>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</si>
  <si>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</si>
  <si>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</si>
  <si>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</si>
  <si>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</si>
  <si>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</si>
  <si>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</si>
  <si>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</si>
  <si>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</si>
  <si>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</si>
  <si>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</si>
  <si>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</si>
  <si>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</si>
  <si>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</si>
  <si>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</si>
  <si>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</si>
  <si>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</si>
  <si>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</si>
  <si>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</si>
  <si>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</si>
  <si>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</si>
  <si>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</si>
  <si>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</si>
  <si>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</si>
  <si>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</si>
  <si>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</si>
  <si>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</si>
  <si>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</si>
  <si>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</si>
  <si>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</si>
  <si>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</si>
  <si>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</si>
  <si>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</si>
  <si>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</si>
  <si>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</si>
  <si>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</si>
  <si>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</si>
  <si>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</si>
  <si>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</si>
  <si>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</si>
  <si>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</si>
  <si>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</si>
  <si>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</si>
  <si>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</si>
  <si>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</si>
  <si>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</si>
  <si>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</si>
  <si>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</si>
  <si>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</si>
  <si>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</si>
  <si>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</si>
  <si>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</si>
  <si>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</si>
  <si>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</si>
  <si>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</si>
  <si>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</si>
  <si>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</si>
  <si>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</si>
  <si>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</si>
  <si>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</si>
  <si>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</si>
  <si>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</si>
  <si>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</si>
  <si>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</si>
  <si>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</si>
  <si>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</si>
  <si>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</si>
  <si>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</si>
  <si>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</si>
  <si>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</si>
  <si>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</si>
  <si>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</si>
  <si>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</si>
  <si>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</si>
  <si>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</si>
  <si>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</si>
  <si>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</si>
  <si>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</si>
  <si>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</si>
  <si>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</si>
  <si>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</si>
  <si>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</si>
  <si>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</si>
  <si>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</si>
  <si>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</si>
  <si>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</si>
  <si>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</si>
  <si>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</si>
  <si>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</si>
  <si>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</si>
  <si>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</si>
  <si>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</si>
  <si>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</si>
  <si>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</si>
  <si>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</si>
  <si>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</si>
  <si>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</si>
  <si>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</si>
  <si>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</si>
  <si>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</si>
  <si>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</si>
  <si>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</si>
  <si>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</si>
  <si>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</si>
  <si>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</si>
  <si>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</si>
  <si>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</si>
  <si>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</si>
  <si>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</si>
  <si>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</si>
  <si>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</si>
  <si>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</si>
  <si>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</si>
  <si>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</si>
  <si>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</si>
  <si>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</si>
  <si>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</si>
  <si>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</si>
  <si>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</si>
  <si>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</si>
  <si>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</si>
  <si>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</si>
  <si>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</si>
  <si>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</si>
  <si>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</si>
  <si>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</si>
  <si>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</si>
  <si>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</si>
  <si>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</si>
  <si>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</si>
  <si>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</si>
  <si>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</si>
  <si>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</si>
  <si>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</si>
  <si>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</si>
  <si>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</si>
  <si>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</si>
  <si>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</si>
  <si>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</si>
  <si>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</si>
  <si>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</si>
  <si>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</si>
  <si>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</si>
  <si>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</si>
  <si>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</si>
  <si>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</si>
  <si>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</si>
  <si>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</si>
  <si>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</si>
  <si>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</si>
  <si>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</si>
  <si>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</si>
  <si>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</si>
  <si>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</si>
  <si>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</si>
  <si>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</si>
  <si>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</si>
  <si>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</si>
  <si>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</si>
  <si>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</si>
  <si>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</si>
  <si>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</si>
  <si>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</si>
  <si>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</si>
  <si>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</si>
  <si>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</si>
  <si>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</si>
  <si>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</si>
  <si>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</si>
  <si>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</si>
  <si>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</si>
  <si>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</si>
  <si>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</si>
  <si>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</si>
  <si>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</si>
  <si>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</si>
  <si>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</si>
  <si>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</si>
  <si>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</si>
  <si>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</si>
  <si>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</si>
  <si>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</si>
  <si>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</si>
  <si>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</si>
  <si>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</si>
  <si>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</si>
  <si>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</si>
  <si>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</si>
  <si>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</si>
  <si>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</si>
  <si>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</si>
  <si>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</si>
  <si>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</si>
  <si>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</si>
  <si>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</si>
  <si>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</si>
  <si>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</si>
  <si>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</si>
  <si>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</si>
  <si>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</si>
  <si>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</si>
  <si>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</si>
  <si>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</si>
  <si>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</si>
  <si>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</si>
  <si>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</si>
  <si>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</si>
  <si>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</si>
  <si>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</si>
  <si>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</si>
  <si>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</si>
  <si>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</si>
  <si>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</si>
  <si>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</si>
  <si>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</si>
  <si>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</si>
  <si>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</si>
  <si>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</si>
  <si>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</si>
  <si>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</si>
  <si>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</si>
  <si>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</si>
  <si>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</si>
  <si>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</si>
  <si>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</si>
  <si>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</si>
  <si>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</si>
  <si>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</si>
  <si>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</si>
  <si>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</si>
  <si>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</si>
  <si>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</si>
  <si>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</si>
  <si>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</si>
  <si>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</si>
  <si>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</si>
  <si>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</si>
  <si>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</si>
  <si>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</si>
  <si>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</si>
  <si>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</si>
  <si>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</si>
  <si>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</si>
  <si>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</si>
  <si>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</si>
  <si>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</si>
  <si>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</si>
  <si>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</si>
  <si>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</si>
  <si>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</si>
  <si>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</si>
  <si>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</si>
  <si>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</si>
  <si>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</si>
  <si>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</si>
  <si>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</si>
  <si>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</si>
  <si>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</si>
  <si>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</si>
  <si>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</si>
  <si>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</si>
  <si>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</si>
  <si>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</si>
  <si>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</si>
  <si>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</si>
  <si>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</si>
  <si>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</si>
  <si>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</si>
  <si>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</si>
  <si>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</si>
  <si>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</si>
  <si>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</si>
  <si>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</si>
  <si>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</si>
  <si>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</si>
  <si>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</si>
  <si>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</si>
  <si>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</si>
  <si>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</si>
  <si>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</si>
  <si>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</si>
  <si>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</si>
  <si>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</si>
  <si>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</si>
  <si>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</si>
  <si>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</si>
  <si>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</si>
  <si>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</si>
  <si>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</si>
  <si>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</si>
  <si>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</si>
  <si>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</si>
  <si>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</si>
  <si>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</si>
  <si>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</si>
  <si>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</si>
  <si>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</si>
  <si>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</si>
  <si>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</si>
  <si>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</si>
  <si>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</si>
  <si>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</si>
  <si>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</si>
  <si>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</si>
  <si>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</si>
  <si>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</si>
  <si>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</si>
  <si>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</si>
  <si>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</si>
  <si>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</si>
  <si>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</si>
  <si>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</si>
  <si>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</si>
  <si>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</si>
  <si>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</si>
  <si>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</si>
  <si>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</si>
  <si>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</si>
  <si>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</si>
  <si>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</si>
  <si>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</si>
  <si>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</si>
  <si>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</si>
  <si>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</si>
  <si>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</si>
  <si>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</si>
  <si>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</si>
  <si>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</si>
  <si>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</si>
  <si>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</si>
  <si>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</si>
  <si>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</si>
  <si>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</si>
  <si>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</si>
  <si>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</si>
  <si>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</si>
  <si>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</si>
  <si>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</si>
  <si>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</si>
  <si>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</si>
  <si>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</si>
  <si>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</si>
  <si>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</si>
  <si>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</si>
  <si>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</si>
  <si>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</si>
  <si>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</si>
  <si>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</si>
  <si>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</si>
  <si>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</si>
  <si>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</si>
  <si>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</si>
  <si>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</si>
  <si>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</si>
  <si>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</si>
  <si>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</si>
  <si>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</si>
  <si>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</si>
  <si>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</si>
  <si>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</si>
  <si>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</si>
  <si>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</si>
  <si>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</si>
  <si>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</si>
  <si>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</si>
  <si>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</si>
  <si>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</si>
  <si>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</si>
  <si>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</si>
  <si>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</si>
  <si>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</si>
  <si>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</si>
  <si>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</si>
  <si>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</si>
  <si>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</si>
  <si>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</si>
  <si>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</si>
  <si>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</si>
  <si>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</si>
  <si>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</si>
  <si>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</si>
  <si>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</si>
  <si>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</si>
  <si>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</si>
  <si>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</si>
  <si>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</si>
  <si>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</si>
  <si>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</si>
  <si>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</si>
  <si>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</si>
  <si>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</si>
  <si>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</si>
  <si>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</si>
  <si>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</si>
  <si>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</si>
  <si>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</si>
  <si>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</si>
  <si>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</si>
  <si>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</si>
  <si>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</si>
  <si>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</si>
  <si>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</si>
  <si>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</si>
  <si>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</si>
  <si>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</si>
  <si>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</si>
  <si>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</si>
  <si>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</si>
  <si>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</si>
  <si>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</si>
  <si>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</si>
  <si>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</si>
  <si>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</si>
  <si>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</si>
  <si>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</si>
  <si>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</si>
  <si>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</si>
  <si>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</si>
  <si>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</si>
  <si>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</si>
  <si>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</si>
  <si>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</si>
  <si>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</si>
  <si>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</si>
  <si>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</si>
  <si>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</si>
  <si>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</si>
  <si>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</si>
  <si>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</si>
  <si>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</si>
  <si>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</si>
  <si>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</si>
  <si>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</si>
  <si>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</si>
  <si>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</si>
  <si>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</si>
  <si>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</si>
  <si>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</si>
  <si>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</si>
  <si>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</si>
  <si>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</si>
  <si>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</si>
  <si>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</si>
  <si>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</si>
  <si>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</si>
  <si>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</si>
  <si>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</si>
  <si>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</si>
  <si>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</si>
  <si>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</si>
  <si>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</si>
  <si>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</si>
  <si>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</si>
  <si>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</si>
  <si>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</si>
  <si>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</si>
  <si>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</si>
  <si>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</si>
  <si>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</si>
  <si>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</si>
  <si>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</si>
  <si>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</si>
  <si>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</si>
  <si>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</si>
  <si>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</si>
  <si>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</si>
  <si>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</si>
  <si>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</si>
  <si>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</si>
  <si>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</si>
  <si>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</si>
  <si>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</si>
  <si>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</si>
  <si>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</si>
  <si>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</si>
  <si>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</si>
  <si>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</si>
  <si>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</si>
  <si>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</si>
  <si>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</si>
  <si>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</si>
  <si>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</si>
  <si>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</si>
  <si>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</si>
  <si>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</si>
  <si>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</si>
  <si>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</si>
  <si>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</si>
  <si>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</si>
  <si>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</si>
  <si>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</si>
  <si>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</si>
  <si>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</si>
  <si>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</si>
  <si>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</si>
  <si>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</si>
  <si>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</si>
  <si>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</si>
  <si>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</si>
  <si>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</si>
  <si>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</si>
  <si>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</si>
  <si>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</si>
  <si>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</si>
  <si>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</si>
  <si>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</si>
  <si>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</si>
  <si>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</si>
  <si>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</si>
  <si>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</si>
  <si>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</si>
  <si>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</si>
  <si>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</si>
  <si>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</si>
  <si>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</si>
  <si>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</si>
  <si>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</si>
  <si>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</si>
  <si>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</si>
  <si>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</si>
  <si>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</si>
  <si>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</si>
  <si>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</si>
  <si>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</si>
  <si>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</si>
  <si>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</si>
  <si>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</si>
  <si>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</si>
  <si>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</si>
  <si>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</si>
  <si>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</si>
  <si>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</si>
  <si>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</si>
  <si>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</si>
  <si>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</si>
  <si>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</si>
  <si>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</si>
  <si>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</si>
  <si>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</si>
  <si>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</si>
  <si>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</si>
  <si>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</si>
  <si>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</si>
  <si>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</si>
  <si>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</si>
  <si>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</si>
  <si>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</si>
  <si>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</si>
  <si>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</si>
  <si>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</si>
  <si>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</si>
  <si>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</si>
  <si>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</si>
  <si>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</si>
  <si>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</si>
  <si>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</si>
  <si>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</si>
  <si>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</si>
  <si>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</si>
  <si>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</si>
  <si>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</si>
  <si>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</si>
  <si>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</si>
  <si>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</si>
  <si>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</si>
  <si>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</si>
  <si>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</si>
  <si>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</si>
  <si>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</si>
  <si>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</si>
  <si>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</si>
  <si>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</si>
  <si>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</si>
  <si>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</si>
  <si>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</si>
  <si>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</si>
  <si>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</si>
  <si>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</si>
  <si>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</si>
  <si>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</si>
  <si>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</si>
  <si>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</si>
  <si>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</si>
  <si>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</si>
  <si>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</si>
  <si>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</si>
  <si>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</si>
  <si>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</si>
  <si>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</si>
  <si>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</si>
  <si>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</si>
  <si>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</si>
  <si>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</si>
  <si>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</si>
  <si>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</si>
  <si>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</si>
  <si>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</si>
  <si>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</si>
  <si>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</si>
  <si>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</si>
  <si>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</si>
  <si>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</si>
  <si>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</si>
  <si>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</si>
  <si>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</si>
  <si>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</si>
  <si>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</si>
  <si>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</si>
  <si>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</si>
  <si>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</si>
  <si>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</si>
  <si>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</si>
  <si>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</si>
  <si>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</si>
  <si>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</si>
  <si>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</si>
  <si>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</si>
  <si>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</si>
  <si>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</si>
  <si>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</si>
  <si>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</si>
  <si>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</si>
  <si>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</si>
  <si>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</si>
  <si>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</si>
  <si>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</si>
  <si>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</si>
  <si>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</si>
  <si>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</si>
  <si>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</si>
  <si>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</si>
  <si>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</si>
  <si>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</si>
  <si>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</si>
  <si>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</si>
  <si>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</si>
  <si>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</si>
  <si>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</si>
  <si>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</si>
  <si>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</si>
  <si>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</si>
  <si>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</si>
  <si>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</si>
  <si>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</si>
  <si>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</si>
  <si>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</si>
  <si>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</si>
  <si>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</si>
  <si>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</si>
  <si>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</si>
  <si>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</si>
  <si>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</si>
  <si>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</si>
  <si>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</si>
  <si>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</si>
  <si>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</si>
  <si>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</si>
  <si>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</si>
  <si>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</si>
  <si>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</si>
  <si>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</si>
  <si>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</si>
  <si>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</si>
  <si>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</si>
  <si>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</si>
  <si>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</si>
  <si>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</si>
  <si>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</si>
  <si>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</si>
  <si>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</si>
  <si>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</si>
  <si>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</si>
  <si>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</si>
  <si>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</si>
  <si>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</si>
  <si>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</si>
  <si>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</si>
  <si>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</si>
  <si>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</si>
  <si>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</si>
  <si>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</si>
  <si>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</si>
  <si>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</si>
  <si>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</si>
  <si>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</si>
  <si>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</si>
  <si>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</si>
  <si>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</si>
  <si>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</si>
  <si>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</si>
  <si>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</si>
  <si>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</si>
  <si>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</si>
  <si>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</si>
  <si>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</si>
  <si>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</si>
  <si>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</si>
  <si>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</si>
  <si>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</si>
  <si>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</si>
  <si>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</si>
  <si>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</si>
  <si>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</si>
  <si>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</si>
  <si>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</si>
  <si>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</si>
  <si>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</si>
  <si>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</si>
  <si>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</si>
  <si>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</si>
  <si>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</si>
  <si>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</si>
  <si>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</si>
  <si>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</si>
  <si>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</si>
  <si>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</si>
  <si>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</si>
  <si>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</si>
  <si>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</si>
  <si>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</si>
  <si>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</si>
  <si>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</si>
  <si>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</si>
  <si>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</si>
  <si>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</si>
  <si>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</si>
  <si>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</si>
  <si>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</si>
  <si>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</si>
  <si>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</si>
  <si>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</si>
  <si>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</si>
  <si>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</si>
  <si>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</si>
  <si>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</si>
  <si>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</si>
  <si>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</si>
  <si>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</si>
  <si>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</si>
  <si>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</si>
  <si>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</si>
  <si>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</si>
  <si>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</si>
  <si>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</si>
  <si>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</si>
  <si>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</si>
  <si>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</si>
  <si>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</si>
  <si>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</si>
  <si>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</si>
  <si>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</si>
  <si>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</si>
  <si>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</si>
  <si>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</si>
  <si>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</si>
  <si>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</si>
  <si>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</si>
  <si>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</si>
  <si>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</si>
  <si>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</si>
  <si>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</si>
  <si>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</si>
  <si>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</si>
  <si>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</si>
  <si>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</si>
  <si>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</si>
  <si>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</si>
  <si>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</si>
  <si>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</si>
  <si>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</si>
  <si>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</si>
  <si>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</si>
  <si>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</si>
  <si>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</si>
  <si>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</si>
  <si>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</si>
  <si>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</si>
  <si>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</si>
  <si>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</si>
  <si>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</si>
  <si>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</si>
  <si>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</si>
  <si>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</si>
  <si>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</si>
  <si>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</si>
  <si>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</si>
  <si>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</si>
  <si>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</si>
  <si>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</si>
  <si>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</si>
  <si>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</si>
  <si>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</si>
  <si>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</si>
  <si>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</si>
  <si>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</si>
  <si>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</si>
  <si>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</si>
  <si>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</si>
  <si>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</si>
  <si>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</si>
  <si>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</si>
  <si>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</si>
  <si>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</si>
  <si>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</si>
  <si>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</si>
  <si>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</si>
  <si>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</si>
  <si>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</si>
  <si>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</si>
  <si>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</si>
  <si>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</si>
  <si>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</si>
  <si>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</si>
  <si>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</si>
  <si>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</si>
  <si>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</si>
  <si>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</si>
  <si>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</si>
  <si>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</si>
  <si>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</si>
  <si>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</si>
  <si>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</si>
  <si>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</si>
  <si>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</si>
  <si>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</si>
  <si>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</si>
  <si>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</si>
  <si>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</si>
  <si>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</si>
  <si>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</si>
  <si>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</si>
  <si>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</si>
  <si>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</si>
  <si>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</si>
  <si>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</si>
  <si>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</si>
  <si>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</si>
  <si>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</si>
  <si>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</si>
  <si>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</si>
  <si>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</si>
  <si>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</si>
  <si>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</si>
  <si>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</si>
  <si>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</si>
  <si>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</si>
  <si>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</si>
  <si>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</si>
  <si>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</si>
  <si>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</si>
  <si>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</si>
  <si>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</si>
  <si>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</si>
  <si>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10 min </t>
  </si>
  <si>
    <t>PCM-20251007-00001358</t>
  </si>
  <si>
    <t>site again down at 2025-10-07 14:32:38 / EM team team at site TS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</si>
  <si>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</si>
  <si>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</si>
  <si>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</si>
  <si>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</si>
  <si>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</si>
  <si>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</si>
  <si>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</si>
  <si>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20 mins </t>
  </si>
  <si>
    <t>TT-20251007-01451 // NA</t>
  </si>
  <si>
    <t>tlt0380</t>
  </si>
  <si>
    <t xml:space="preserve">sceco black out in TLT area team save hub // mail sent to downgrade </t>
  </si>
  <si>
    <t>tlt0376</t>
  </si>
  <si>
    <t>trb0419</t>
  </si>
  <si>
    <t xml:space="preserve">ETA 40 mins </t>
  </si>
  <si>
    <t>PCM-20251007-00001513</t>
  </si>
  <si>
    <t xml:space="preserve">down again since 2025-10-07 14:55:42 //  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</si>
</sst>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4" totalsRowShown="0" headerRowDxfId="31" dataDxfId="30" headerRowBorderDxfId="28" tableBorderDxfId="29">
  <autoFilter ref="A1:L1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2" totalsRowShown="0" headerRowDxfId="15" dataDxfId="14" headerRowBorderDxfId="12" tableBorderDxfId="13">
  <autoFilter ref="A1:L2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274.69402407407324</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45937.642449999999</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45937.642449999999</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45937.642449999999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45937.642449999999</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45937.642449999999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45937.642449999999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45937.642449999999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45937.642449999999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45937.642449999999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45937.642449999999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45937.642449999999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45937.642449999999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45937.642449999999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45937.642449999999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45937.642449999999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45937.642449999999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45937.642449999999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45937.642449999999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45937.642449999999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45937.642449999999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45937.642449999999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45937.642449999999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45937.642449999999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45937.642449999999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45937.642449999999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45937.642449999999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45937.642449999999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45937.642449999999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45937.642449999999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45937.642449999999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45937.642449999999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45937.642449999999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45937.642449999999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45937.642449999999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45937.642449999999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45937.642449999999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45937.642449999999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45937.642449999999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45937.642449999999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45937.642449999999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45937.642449999999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45937.642449999999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45937.642449999999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45937.642449999999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45937.642449999999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45937.642449999999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45937.642449999999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45937.642449999999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45937.642449999999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45937.642449999999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45937.642449999999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45937.642449999999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45937.642449999999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45937.642449999999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45937.642449999999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45937.642449999999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45937.642449999999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45937.642449999999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45937.642449999999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45937.642449999999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45937.642449999999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45937.642449999999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45937.642449999999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45937.642449999999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45937.642449999999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45937.642449999999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45937.642449999999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45937.642449999999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45937.642449999999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45937.642449999999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45937.642449999999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45937.642449999999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45937.642449999999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45937.642449999999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45937.642449999999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45937.642449999999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45937.642449999999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45937.642449999999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45937.642449999999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45937.642449999999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45937.642449999999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45937.642449999999</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45937.642449999999</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45937.642449999999</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130.91536666666798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112.64261203703791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45937.642449999999</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45937.642449999999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45937.642449999999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45937.642449999999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45937.642449999999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45937.642449999999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45937.642449999999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45937.642449999999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45937.642449999999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45937.642449999999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45937.642449999999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45937.642449999999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45937.642449999999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45937.642449999999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45937.642449999999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45937.642449999999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45937.642449999999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45937.642449999999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45937.642449999999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45937.642449999999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45937.642449999999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45937.642449999999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45937.642449999999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45937.642449999999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45937.642449999999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45937.642449999999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45937.642449999999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45937.642449999999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45937.642449999999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45937.642449999999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45937.642449999999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45937.642449999999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45937.642449999999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45937.642449999999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45937.642449999999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45937.642449999999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45937.642449999999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45937.642449999999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45937.642449999999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45937.642449999999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45937.642449999999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45937.642449999999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45937.642449999999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45937.642449999999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45937.642449999999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45937.642449999999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45937.642449999999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45937.642449999999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45937.642449999999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45937.642449999999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45937.642449999999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45937.642449999999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45937.642449999999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45937.642449999999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45937.642449999999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45937.642449999999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45937.642449999999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45937.642449999999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45937.642449999999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45937.642449999999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45937.642449999999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45937.642449999999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45937.642449999999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45937.642449999999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45937.642449999999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45937.642449999999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45937.642449999999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45937.642449999999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45937.642449999999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45937.642449999999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45937.642449999999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45937.642449999999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45937.642449999999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45937.642449999999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45937.642449999999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45937.642449999999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45937.642449999999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45937.642449999999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45937.642449999999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45937.642449999999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45937.642449999999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45937.642449999999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45937.642449999999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45937.642449999999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45937.642449999999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45937.642449999999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45937.642449999999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45937.642449999999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45937.642449999999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45937.642449999999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45937.642449999999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45937.642449999999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45937.642449999999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45937.642449999999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45937.642449999999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45937.642449999999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45937.642449999999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45937.642449999999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45937.642449999999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45937.642449999999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45937.642449999999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45937.642449999999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45937.642449999999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45937.642449999999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45937.642449999999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45937.642449999999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45937.642449999999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45937.642449999999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45937.642449999999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45937.642449999999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45937.642449999999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45937.642449999999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45937.642449999999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45937.642449999999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45937.642449999999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45937.642449999999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45937.642449999999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45937.642449999999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45937.642449999999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45937.642449999999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45937.642449999999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45937.642449999999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45937.642449999999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45937.642449999999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45937.642449999999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45937.642449999999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45937.642449999999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45937.642449999999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45937.642449999999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45937.642449999999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45937.642449999999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45937.642449999999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45937.642449999999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45937.642449999999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45937.642449999999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45937.642449999999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45937.642449999999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45937.642449999999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45937.642449999999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45937.642449999999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45937.642449999999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45937.642449999999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45937.642449999999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45937.642449999999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45937.642449999999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45937.642449999999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45937.642449999999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45937.642449999999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45937.642449999999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45937.642449999999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45937.642449999999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45937.642449999999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45937.642449999999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45937.642449999999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45937.642449999999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45937.642449999999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45937.642449999999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45937.642449999999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45937.642449999999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45937.642449999999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45937.642449999999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45937.642449999999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45937.642449999999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45937.642449999999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45937.642449999999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45937.642449999999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45937.642449999999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45937.642449999999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45937.642449999999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45937.642449999999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45937.642449999999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45937.642449999999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45937.642449999999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45937.642449999999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45937.642449999999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45937.642449999999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45937.642449999999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45937.642449999999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45937.642449999999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45937.642449999999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45937.642449999999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45937.642449999999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45937.642449999999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45937.642449999999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45937.642449999999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45937.642449999999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45937.642449999999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45937.642449999999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45937.642449999999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45937.642449999999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45937.642449999999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45937.642449999999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45937.642449999999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45937.642449999999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45937.642449999999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45937.642449999999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45937.642449999999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45937.642449999999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45937.642449999999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45937.642449999999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45937.642449999999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45937.642449999999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45937.642449999999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45937.642449999999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45937.642449999999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45937.642449999999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45937.642449999999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45937.642449999999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45937.642449999999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45937.642449999999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45937.642449999999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45937.642449999999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45937.642449999999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45937.642449999999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45937.642449999999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45937.642449999999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45937.642449999999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45937.642449999999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45937.642449999999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45937.642449999999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45937.642449999999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45937.642449999999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45937.642449999999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45937.642449999999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45937.642449999999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45937.642449999999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45937.642449999999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45937.642449999999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45937.642449999999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45937.642449999999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45937.642449999999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45937.642449999999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45937.642449999999</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45937.642449999999</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45937.642449999999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45937.642449999999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45937.642449999999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45937.642449999999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45937.642449999999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45937.642449999999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45937.642449999999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45937.642449999999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45937.642449999999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45937.642449999999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45937.642449999999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45937.642449999999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45937.642449999999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45937.642449999999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45937.642449999999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45937.642449999999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45937.642449999999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45937.642449999999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45937.642449999999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45937.642449999999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45937.642449999999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45937.642449999999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45937.642449999999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45937.642449999999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45937.642449999999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45937.642449999999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45937.642449999999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45937.642449999999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45937.642449999999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45937.642449999999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45937.642449999999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45937.642449999999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45937.642449999999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45937.642449999999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45937.642449999999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45937.642449999999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45937.642449999999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45937.642449999999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45937.642449999999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45937.642449999999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45937.642449999999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45937.642449999999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45937.642449999999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45937.642449999999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45937.642449999999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45937.642449999999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45937.642449999999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45937.642449999999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45937.642449999999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45937.642449999999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45937.642449999999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45937.642449999999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45937.642449999999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45937.642449999999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45937.642449999999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45937.642449999999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45937.642449999999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45937.642449999999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45937.642449999999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45937.642449999999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45937.642449999999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45937.642449999999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45937.642449999999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45937.642449999999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45937.642449999999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45937.642449999999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45937.642449999999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45937.642449999999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45937.642449999999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45937.642449999999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45937.642449999999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45937.642449999999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45937.642449999999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45937.642449999999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45937.642449999999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45937.642449999999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45937.642449999999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45937.642449999999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45937.642449999999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45937.642449999999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45937.642449999999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45937.642449999999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45937.642449999999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45937.642449999999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45937.642449999999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45937.642449999999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45937.642449999999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45937.642449999999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45937.642449999999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45937.642449999999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45937.642449999999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45937.642449999999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45937.642449999999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45937.642449999999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45937.642449999999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45937.642449999999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45937.642449999999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45937.642449999999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45937.642449999999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45937.642449999999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45937.642449999999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45937.642449999999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45937.642449999999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45937.642449999999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45937.642449999999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45937.642449999999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45937.642449999999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45937.642449999999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45937.642449999999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45937.642449999999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45937.642449999999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45937.642449999999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45937.642449999999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45937.642449999999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45937.642449999999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45937.642449999999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45937.642449999999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45937.642449999999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45937.642449999999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45937.642449999999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45937.642449999999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45937.642449999999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45937.642449999999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45937.642449999999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45937.642449999999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45937.642449999999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45937.642449999999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45937.642449999999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45937.642449999999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45937.642449999999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45937.642449999999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45937.642449999999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45937.642449999999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45937.642449999999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45937.642449999999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45937.642449999999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45937.642449999999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45937.642449999999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45937.642449999999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45937.642449999999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45937.642449999999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45937.642449999999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45937.642449999999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45937.642449999999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45937.642449999999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45937.642449999999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45937.642449999999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45937.642449999999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45937.642449999999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45937.642449999999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45937.642449999999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45937.642449999999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45937.642449999999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45937.642449999999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45937.642449999999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45937.642449999999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45937.642449999999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45937.642449999999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45937.642449999999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45937.642449999999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45937.642449999999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45937.642449999999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45937.642449999999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45937.642449999999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45937.642449999999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45937.642449999999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45937.642449999999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45937.642449999999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45937.642449999999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45937.642449999999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45937.642449999999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45937.642449999999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45937.642449999999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45937.642449999999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45937.642449999999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45937.642449999999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45937.642449999999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45937.642449999999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45937.642449999999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45937.642449999999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45937.642449999999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45937.642449999999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45937.642449999999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45937.642449999999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45937.642449999999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45937.642449999999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45937.642449999999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45937.642449999999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45937.642449999999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45937.642449999999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45937.642449999999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45937.642449999999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45937.642449999999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45937.642449999999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45937.642449999999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45937.642449999999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45937.642449999999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45937.642449999999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45937.642449999999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45937.642449999999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45937.642449999999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45937.642449999999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45937.642449999999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45937.642449999999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45937.642449999999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45937.642449999999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45937.642449999999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45937.642449999999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45937.642449999999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45937.642449999999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45937.642449999999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45937.642449999999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45937.642449999999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45937.642449999999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45937.642449999999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45937.642449999999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45937.642449999999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45937.642449999999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45937.642449999999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45937.642449999999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45937.642449999999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45937.642449999999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45937.642449999999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45937.642449999999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45937.642449999999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45937.642449999999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45937.642449999999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45937.642449999999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45937.642449999999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45937.642449999999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45937.642449999999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45937.642449999999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45937.642449999999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45937.642449999999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45937.642449999999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45937.642449999999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45937.642449999999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45937.642449999999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45937.642449999999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45937.642449999999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45937.642449999999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45937.642449999999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45937.642449999999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45937.642449999999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45937.642449999999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45937.642449999999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45937.642449999999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45937.642449999999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45937.642449999999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45937.642449999999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45937.642449999999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45937.642449999999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45937.642449999999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45937.642449999999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45937.642449999999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45937.642449999999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45937.642449999999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45937.642449999999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45937.642449999999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45937.642449999999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45937.642449999999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45937.642449999999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45937.642449999999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45937.642449999999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45937.642449999999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45937.642449999999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45937.642449999999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45937.642449999999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45937.642449999999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45937.642449999999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45937.642449999999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45937.642449999999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45937.642449999999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45937.642449999999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45937.642449999999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45937.642449999999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45937.642449999999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45937.642449999999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45937.642449999999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45937.642449999999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45937.642449999999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45937.642449999999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45937.642449999999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45937.642449999999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45937.642449999999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45937.642449999999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45937.642449999999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45937.642449999999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45937.642449999999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45937.642449999999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45937.642449999999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45937.642449999999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45937.642449999999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45937.642449999999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45937.642449999999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45937.642449999999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45937.642449999999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45937.642449999999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45937.642449999999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45937.642449999999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45937.642449999999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45937.642449999999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45937.642449999999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45937.642449999999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45937.642449999999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45937.642449999999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45937.642449999999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45937.642449999999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45937.642449999999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45937.642449999999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45937.642449999999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45937.642449999999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45937.642449999999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45937.642449999999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45937.642449999999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45937.642449999999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45937.642449999999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45937.642449999999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45937.642449999999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45937.642449999999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45937.642449999999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45937.642449999999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45937.642449999999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45937.642449999999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45937.642449999999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45937.642449999999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45937.642449999999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45937.642449999999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45937.642449999999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45937.642449999999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45937.642449999999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45937.642449999999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45937.642449999999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45937.642449999999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45937.642449999999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45937.642449999999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45937.642449999999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45937.642449999999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45937.642449999999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45937.642449999999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45937.642449999999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45937.642449999999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45937.642449999999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45937.642449999999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45937.642449999999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45937.642449999999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45937.642449999999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45937.642449999999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45937.642449999999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45937.642449999999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45937.642449999999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45937.642449999999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45937.642449999999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45937.642449999999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45937.642449999999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45937.642449999999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45937.642449999999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45937.642449999999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45937.642449999999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45937.642449999999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45937.642449999999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45937.642449999999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45937.642449999999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45937.642449999999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45937.642449999999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45937.642449999999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45937.642449999999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45937.642449999999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45937.642449999999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45937.642449999999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45937.642449999999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45937.642449999999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45937.642449999999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45937.642449999999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45937.642449999999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45937.642449999999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45937.642449999999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45937.642449999999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45937.642449999999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45937.642449999999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45937.642449999999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45937.642449999999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45937.642449999999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45937.642449999999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45937.642449999999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45937.642449999999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45937.642449999999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45937.642449999999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45937.642449999999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45937.642449999999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45937.642449999999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45937.642449999999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45937.642449999999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45937.642449999999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45937.642449999999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45937.642449999999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45937.642449999999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45937.642449999999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45937.642449999999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45937.642449999999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45937.642449999999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45937.642449999999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45937.642449999999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45937.642449999999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45937.642449999999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45937.642449999999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45937.642449999999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45937.642449999999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45937.642449999999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45937.642449999999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45937.642449999999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45937.642449999999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45937.642449999999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45937.642449999999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45937.642449999999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45937.642449999999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45937.642449999999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45937.642449999999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45937.642449999999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45937.642449999999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45937.642449999999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45937.642449999999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45937.642449999999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45937.642449999999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45937.642449999999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45937.642449999999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45937.642449999999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45937.642449999999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45937.642449999999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45937.642449999999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45937.642449999999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45937.642449999999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45937.642449999999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45937.642449999999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45937.642449999999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45937.642449999999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45937.642449999999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45937.642449999999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45937.642449999999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45937.642449999999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45937.642449999999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45937.642449999999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45937.642449999999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45937.642449999999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45937.642449999999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45937.642449999999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45937.642449999999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45937.642449999999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45937.642449999999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45937.642449999999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45937.642449999999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45937.642449999999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45937.642449999999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45937.642449999999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45937.642449999999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45937.642449999999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45937.642449999999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45937.642449999999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45937.642449999999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45937.642449999999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45937.642449999999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45937.642449999999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45937.642449999999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45937.642449999999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45937.642449999999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45937.642449999999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45937.642449999999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45937.642449999999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45937.642449999999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45937.642449999999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45937.642449999999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45937.642449999999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45937.642449999999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45937.642449999999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45937.642449999999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45937.642449999999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45937.642449999999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45937.642449999999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45937.642449999999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45937.642449999999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45937.642449999999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45937.642449999999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45937.642449999999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45937.642449999999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45937.642449999999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45937.642449999999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45937.642449999999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45937.642449999999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45937.642449999999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45937.642449999999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45937.642449999999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45937.642449999999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45937.642449999999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45937.642449999999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45937.642449999999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45937.642449999999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45937.642449999999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45937.642449999999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45937.642449999999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45937.642449999999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45937.642449999999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45937.642449999999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45937.642449999999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45937.642449999999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45937.642449999999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45937.642449999999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45937.642449999999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45937.642449999999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45937.642449999999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45937.642449999999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45937.642449999999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45937.642449999999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45937.642449999999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45937.642449999999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45937.642449999999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45937.642449999999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45937.642449999999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45937.642449999999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45937.642449999999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45937.642449999999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45937.642449999999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45937.642449999999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45937.642449999999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45937.642449999999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45937.642449999999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45937.642449999999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45937.642449999999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45937.642449999999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45937.642449999999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45937.642449999999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45937.642449999999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45937.642449999999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45937.642449999999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45937.642449999999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45937.642449999999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45937.642449999999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45937.642449999999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45937.642449999999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45937.642449999999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45937.642449999999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45937.642449999999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45937.642449999999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45937.642449999999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45937.642449999999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45937.642449999999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45937.642449999999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45937.642449999999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45937.642449999999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45937.642449999999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45937.642449999999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45937.642449999999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45937.642449999999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45937.642449999999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45937.642449999999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45937.642449999999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45937.642449999999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45937.642449999999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45937.642449999999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45937.642449999999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45937.642449999999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45937.642449999999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45937.642449999999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45937.642449999999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45937.642449999999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45937.642449999999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45937.642449999999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45937.642449999999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45937.642449999999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45937.642449999999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45937.642449999999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45937.642449999999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45937.642449999999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45937.642449999999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45937.642449999999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45937.642449999999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45937.642449999999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45937.642449999999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45937.642449999999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45937.642449999999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45937.642449999999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45937.642449999999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45937.642449999999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45937.642449999999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45937.642449999999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45937.642449999999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45937.642449999999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45937.642449999999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45937.642449999999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45937.642449999999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45937.642449999999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45937.642449999999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45937.642449999999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45937.642449999999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45937.642449999999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45937.642449999999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45937.642449999999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45937.642449999999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45937.642449999999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45937.642449999999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45937.642449999999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45937.642449999999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45937.642449999999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45937.642449999999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45937.642449999999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45937.642449999999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45937.642449999999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45937.642449999999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45937.642449999999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45937.642449999999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45937.642449999999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45937.642449999999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45937.642449999999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45937.642449999999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45937.642449999999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45937.642449999999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45937.642449999999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45937.642449999999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45937.642449999999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45937.642449999999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45937.642449999999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45937.642449999999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45937.642449999999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45937.642449999999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45937.642449999999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45937.642449999999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45937.642449999999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45937.642449999999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45937.642449999999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45937.642449999999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45937.642449999999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45937.642449999999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45937.642449999999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45937.642449999999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45937.642449999999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45937.642449999999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45937.642449999999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45937.642449999999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45937.642449999999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45937.642449999999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45937.642449999999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45937.642449999999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45937.642449999999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45937.642449999999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45937.642449999999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45937.642449999999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45937.642449999999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45937.642449999999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45937.642449999999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45937.642449999999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45937.642449999999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45937.642449999999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45937.642449999999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45937.642449999999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45937.642449999999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45937.642449999999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45937.642449999999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45937.642449999999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45937.642449999999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45937.642449999999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45937.642449999999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45937.642449999999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45937.642449999999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45937.642449999999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45937.642449999999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45937.642449999999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45937.642449999999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45937.642449999999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45937.642449999999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45937.642449999999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45937.642449999999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45937.642449999999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45937.642449999999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45937.642449999999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45937.642449999999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45937.642449999999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45937.642449999999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45937.642449999999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45937.642449999999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45937.642449999999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45937.642449999999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45937.642449999999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45937.642449999999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45937.642449999999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45937.642449999999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45937.642449999999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45937.642449999999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45937.642449999999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45937.642449999999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45937.642449999999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45937.642449999999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45937.642449999999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45937.642449999999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45937.642449999999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45937.642449999999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45937.642449999999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45937.642449999999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45937.642449999999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45937.642449999999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45937.642449999999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45937.642449999999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45937.642449999999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45937.642449999999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45937.642449999999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45937.642449999999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45937.642449999999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45937.642449999999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45937.642449999999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45937.642449999999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45937.642449999999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45937.642449999999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45937.642449999999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45937.642449999999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45937.642449999999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45937.642449999999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45937.642449999999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45937.642449999999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45937.642449999999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45937.642449999999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45937.642449999999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45937.642449999999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45937.642449999999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45937.642449999999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45937.642449999999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45937.642449999999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45937.642449999999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45937.642449999999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45937.642449999999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45937.642449999999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45937.642449999999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45937.642449999999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45937.642449999999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45937.642449999999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45937.642449999999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45937.642449999999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45937.642449999999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45937.642449999999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45937.642449999999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45937.642449999999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45937.642449999999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45937.642449999999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45937.642449999999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45937.642449999999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45937.642449999999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45937.642449999999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45937.642449999999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45937.642449999999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45937.642449999999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45937.642449999999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45937.642449999999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45937.642449999999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45937.642449999999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45937.642449999999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45937.642449999999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45937.642449999999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45937.642449999999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45937.642449999999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45937.642449999999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45937.642449999999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45937.642449999999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45937.642449999999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45937.642449999999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45937.642449999999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45937.642449999999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45937.642449999999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45937.642449999999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45937.642449999999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45937.642449999999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45937.642449999999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45937.642449999999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45937.642449999999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45937.642449999999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45937.642449999999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45937.642449999999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45937.642449999999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45937.642449999999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45937.642449999999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45937.642449999999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45937.642449999999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45937.642449999999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45937.642449999999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45937.642449999999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45937.642449999999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45937.642449999999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45937.642449999999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45937.642449999999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45937.642449999999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45937.642449999999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45937.642449999999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45937.642449999999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45937.642449999999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45937.642449999999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45937.642449999999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45937.642449999999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45937.642449999999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45937.642449999999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45937.642449999999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45937.642449999999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45937.642449999999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45937.642449999999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45937.642449999999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45937.642449999999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45937.642449999999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45937.642449999999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45937.642449999999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45937.642449999999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45937.642449999999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45937.642449999999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45937.642449999999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45937.642449999999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45937.642449999999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45937.642449999999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45937.642449999999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45937.642449999999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45937.642449999999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45937.642449999999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45937.642449999999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45937.642449999999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45937.642449999999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45937.642449999999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45937.642449999999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45937.642449999999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45937.642449999999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45937.642449999999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45937.642449999999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45937.642449999999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45937.642449999999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45937.642449999999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45937.642449999999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45937.642449999999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45937.642449999999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45937.642449999999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45937.642449999999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45937.642449999999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45937.642449999999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45937.642449999999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45937.642449999999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45937.642449999999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45937.642449999999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45937.642449999999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45937.642449999999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45937.642449999999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45937.642449999999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45937.642449999999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45937.642449999999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45937.642449999999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45937.642449999999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45937.642449999999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45937.642449999999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45937.642449999999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45937.642449999999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45937.642449999999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45937.642449999999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45937.642449999999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45937.642449999999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45937.642449999999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45937.642449999999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45937.642449999999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45937.642449999999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45937.642449999999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45937.642449999999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45937.642449999999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45937.642449999999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45937.642449999999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45937.642449999999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45937.642449999999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45937.642449999999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45937.642449999999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45937.642449999999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45937.642449999999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45937.642449999999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45937.642449999999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45937.642449999999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45937.642449999999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45937.642449999999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45937.642449999999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45937.642449999999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45937.642449999999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45937.642449999999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45937.642449999999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45937.642449999999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45937.642449999999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45937.642449999999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45937.642449999999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45937.642449999999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45937.642449999999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45937.642449999999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45937.642449999999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45937.642449999999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45937.642449999999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45937.642449999999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45937.642449999999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45937.642449999999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45937.642449999999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45937.642449999999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45937.642449999999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45937.642449999999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45937.642449999999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45937.642449999999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45937.642449999999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45937.642449999999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45937.642449999999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45937.642449999999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45937.642449999999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45937.642449999999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45937.642449999999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45937.642449999999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45937.642449999999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45937.642449999999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45937.642449999999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45937.642449999999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45937.642449999999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45937.642449999999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45937.642449999999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45937.642449999999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45937.642449999999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45937.642449999999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45937.642449999999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45937.642449999999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45937.642449999999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45937.642449999999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45937.642449999999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45937.642449999999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45937.642449999999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45937.642449999999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45937.642449999999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45937.642449999999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45937.642449999999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45937.642449999999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45937.642449999999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45937.642449999999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45937.642449999999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45937.642449999999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45937.642449999999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45937.642449999999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45937.642449999999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45937.642449999999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45937.642449999999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45937.642449999999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45937.642449999999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45937.642449999999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45937.642449999999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45937.642449999999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45937.642449999999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45937.642449999999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45937.642449999999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45937.642449999999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45937.642449999999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45937.642449999999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45937.642449999999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45937.642449999999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45937.642449999999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45937.642449999999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45937.642449999999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45937.642449999999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45937.642449999999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45937.642449999999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45937.642449999999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45937.642449999999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45937.642449999999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45937.642449999999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45937.642449999999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45937.642449999999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45937.642449999999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45937.642449999999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45937.642449999999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45937.642449999999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45937.642449999999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45937.642449999999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45937.642449999999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45937.642449999999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45937.642449999999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45937.642449999999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45937.642449999999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45937.642449999999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45937.642449999999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45937.642449999999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45937.642449999999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45937.642449999999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45937.642449999999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45937.642449999999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45937.642449999999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45937.642449999999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45937.642449999999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45937.642449999999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45937.642449999999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45937.642449999999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45937.642449999999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45937.642449999999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45937.642449999999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45937.642449999999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45937.642449999999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45937.642449999999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45937.642449999999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45937.642449999999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45937.642449999999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45937.642449999999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45937.642449999999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45937.642449999999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45937.642449999999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45937.642449999999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45937.642449999999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45937.642449999999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45937.642449999999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45937.642449999999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45937.642449999999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45937.642449999999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45937.642449999999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45937.642449999999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45937.642449999999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45937.642449999999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45937.642449999999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45937.642449999999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45937.642449999999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45937.642449999999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45937.642449999999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45937.642449999999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45937.642449999999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45937.642449999999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45937.642449999999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45937.642449999999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45937.642449999999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45937.642449999999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45937.642449999999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45937.642449999999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45937.642449999999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45937.642449999999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45937.642449999999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45937.642449999999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45937.642449999999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45937.642449999999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45937.642449999999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45937.642449999999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45937.642449999999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45937.642449999999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45937.642449999999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45937.642449999999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45937.642449999999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45937.642449999999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45937.642449999999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45937.642449999999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45937.642449999999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45937.642449999999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45937.642449999999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45937.642449999999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45937.642449999999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45937.642449999999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45937.642449999999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45937.642449999999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45937.642449999999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45937.642449999999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45937.642449999999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45937.642449999999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45937.642449999999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45937.642449999999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45937.642449999999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45937.642449999999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45937.642449999999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45937.642449999999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45937.642449999999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45937.642449999999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45937.642449999999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45937.642449999999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45937.642449999999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45937.642449999999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45937.642449999999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45937.642449999999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45937.642449999999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45937.642449999999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45937.642449999999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45937.642449999999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45937.642449999999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45937.642449999999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45937.642449999999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45937.642449999999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45937.642449999999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45937.642449999999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45937.642449999999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45937.642449999999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45937.642449999999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45937.642449999999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45937.642449999999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45937.642449999999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45937.642449999999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45937.642449999999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45937.642449999999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45937.642449999999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45937.642449999999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45937.642449999999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45937.642449999999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45937.642449999999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45937.642449999999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45937.642449999999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45937.642449999999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45937.642449999999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45937.642449999999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45937.642449999999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45937.642449999999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45937.642449999999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45937.642449999999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45937.642449999999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45937.642449999999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45937.642449999999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45937.642449999999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45937.642449999999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45937.642449999999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45937.642449999999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45937.642449999999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45937.642449999999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45937.642449999999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45937.642449999999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45937.642449999999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45937.642449999999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45937.642449999999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45937.642449999999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45937.642449999999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45937.642449999999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45937.642449999999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45937.642449999999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45937.642449999999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45937.642449999999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45937.642449999999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45937.642449999999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45937.642449999999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45937.642449999999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45937.642449999999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45937.642449999999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45937.642449999999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45937.642449999999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45937.642449999999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45937.642449999999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45937.642449999999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45937.642449999999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45937.642449999999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45937.642449999999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45937.642449999999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45937.642449999999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45937.642449999999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45937.642449999999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45937.642449999999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45937.642449999999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45937.642449999999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45937.642449999999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45937.642449999999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45937.642449999999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45937.642449999999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45937.642449999999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45937.642449999999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45937.642449999999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45937.642449999999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45937.642449999999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45937.642449999999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45937.642449999999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45937.642449999999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45937.642449999999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45937.642449999999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45937.642449999999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45937.642449999999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45937.642449999999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45937.642449999999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45937.642449999999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45937.642449999999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45937.642449999999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45937.642449999999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45937.642449999999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45937.642449999999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45937.642449999999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45937.642449999999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45937.642449999999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45937.642449999999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45937.642449999999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45937.642449999999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45937.642449999999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45937.642449999999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45937.642449999999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45937.642449999999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45937.642449999999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45937.642449999999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45937.642449999999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45937.642449999999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45937.642449999999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45937.642449999999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45937.642449999999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45937.642449999999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45937.642449999999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45937.642449999999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45937.642449999999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45937.642449999999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45937.642449999999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45937.642449999999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45937.642449999999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45937.642449999999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45937.642449999999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45937.642449999999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45937.642449999999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45937.642449999999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45937.642449999999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45937.642449999999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45937.642449999999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45937.642449999999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45937.642449999999</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234.16173240740318</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0.87798240740812616</v>
      </c>
      <c r="H3" s="136">
        <v>45936.758773148147</v>
      </c>
      <c r="I3" s="132" t="str">
        <f>IFERROR(VLOOKUP(D3,DB!A:F,6,0),"")</f>
        <v>Generator-SG</v>
      </c>
      <c r="J3" s="132" t="str">
        <f>IFERROR(VLOOKUP(D3,DB!A:G,7,0),"")</f>
        <v>Weak</v>
      </c>
      <c r="K3" s="139" t="s">
        <v>39053</v>
      </c>
      <c r="L3" s="134" t="str">
        <f>IFERROR(VLOOKUP(D3,DB!A:I,9,0),"")</f>
        <v>Latis</v>
      </c>
    </row>
    <row r="4" spans="1:16" ht="15" customHeight="1">
      <c r="A4" s="132"/>
      <c r="B4" s="132" t="str">
        <f>IFERROR(VLOOKUP(D4,DB!A:K,11,0),"")</f>
        <v/>
      </c>
      <c r="C4" s="133"/>
      <c r="D4" s="134"/>
      <c r="E4" s="135"/>
      <c r="F4" s="136"/>
      <c r="G4" s="137">
        <f ca="1">IFERROR(NOW()-F4,"")</f>
        <v>45937.642449999999</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45937.642449999999</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45937.642449999999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45937.642449999999</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45937.642449999999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45937.642449999999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45937.642449999999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45937.642449999999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45937.642449999999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45937.642449999999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45937.642449999999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45937.642449999999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45937.642449999999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45937.642449999999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45937.642449999999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45937.642449999999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45937.642449999999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45937.642449999999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45937.642449999999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45937.642449999999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45937.642449999999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45937.642449999999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45937.642449999999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45937.642449999999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45937.642449999999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45937.642449999999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45937.642449999999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45937.642449999999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45937.642449999999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45937.642449999999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45937.642449999999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45937.642449999999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45937.642449999999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45937.642449999999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45937.642449999999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45937.642449999999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45937.642449999999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45937.642449999999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45937.642449999999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45937.642449999999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45937.642449999999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45937.642449999999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45937.642449999999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45937.642449999999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45937.642449999999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45937.642449999999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45937.642449999999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45937.642449999999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45937.642449999999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45937.642449999999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45937.642449999999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45937.642449999999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45937.642449999999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45937.642449999999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45937.642449999999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45937.642449999999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45937.642449999999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45937.642449999999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45937.642449999999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45937.642449999999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45937.642449999999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45937.642449999999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45937.642449999999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45937.642449999999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45937.642449999999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45937.642449999999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45937.642449999999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45937.642449999999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45937.642449999999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45937.642449999999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45937.642449999999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45937.642449999999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45937.642449999999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45937.642449999999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45937.642449999999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45937.642449999999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45937.642449999999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45937.642449999999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45937.642449999999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45937.642449999999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45937.642449999999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45937.642449999999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45937.642449999999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45937.642449999999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45937.642449999999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45937.642449999999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45937.642449999999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45937.642449999999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45937.642449999999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45937.642449999999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45937.642449999999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45937.642449999999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45937.642449999999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45937.642449999999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45937.642449999999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45937.642449999999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45937.642449999999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45937.642449999999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45937.642449999999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45937.642449999999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45937.642449999999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45937.642449999999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45937.642449999999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45937.642449999999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45937.642449999999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45937.642449999999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45937.642449999999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45937.642449999999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45937.642449999999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45937.642449999999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45937.642449999999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45937.642449999999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45937.642449999999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45937.642449999999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45937.642449999999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45937.642449999999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45937.642449999999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45937.642449999999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45937.642449999999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45937.642449999999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45937.642449999999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45937.642449999999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45937.642449999999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45937.642449999999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45937.642449999999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45937.642449999999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45937.642449999999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45937.642449999999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45937.642449999999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45937.642449999999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45937.642449999999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45937.642449999999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45937.642449999999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45937.642449999999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45937.642449999999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45937.642449999999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45937.642449999999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45937.642449999999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45937.642449999999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45937.642449999999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45937.642449999999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45937.642449999999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45937.642449999999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45937.642449999999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45937.642449999999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45937.642449999999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45937.642449999999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45937.642449999999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45937.642449999999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45937.642449999999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45937.642449999999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45937.642449999999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45937.642449999999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45937.642449999999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45937.642449999999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45937.642449999999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45937.642449999999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45937.642449999999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45937.642449999999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45937.642449999999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45937.642449999999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45937.642449999999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45937.642449999999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45937.642449999999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45937.642449999999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45937.642449999999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45937.642449999999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45937.642449999999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45937.642449999999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45937.642449999999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45937.642449999999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45937.642449999999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45937.642449999999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45937.642449999999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45937.642449999999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45937.642449999999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45937.642449999999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45937.642449999999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45937.642449999999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45937.642449999999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45937.642449999999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45937.642449999999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45937.642449999999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45937.642449999999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45937.642449999999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45937.642449999999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45937.642449999999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45937.642449999999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45937.642449999999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45937.642449999999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45937.642449999999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45937.642449999999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45937.642449999999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45937.642449999999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45937.642449999999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45937.642449999999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45937.642449999999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45937.642449999999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45937.642449999999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45937.642449999999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45937.642449999999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45937.642449999999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45937.642449999999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45937.642449999999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45937.642449999999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45937.642449999999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45937.642449999999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45937.642449999999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45937.642449999999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45937.642449999999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45937.642449999999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45937.642449999999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45937.642449999999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45937.642449999999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45937.642449999999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45937.642449999999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45937.642449999999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45937.642449999999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45937.642449999999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45937.642449999999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45937.642449999999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45937.642449999999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45937.642449999999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45937.642449999999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45937.642449999999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45937.642449999999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45937.642449999999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45937.642449999999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45937.642449999999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45937.642449999999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45937.642449999999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45937.642449999999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45937.642449999999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45937.642449999999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45937.642449999999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45937.642449999999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45937.642449999999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45937.642449999999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45937.642449999999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45937.642449999999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45937.642449999999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45937.642449999999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45937.642449999999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45937.642449999999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45937.642449999999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45937.642449999999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45937.642449999999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45937.642449999999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45937.642449999999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45937.642449999999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45937.642449999999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45937.642449999999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45937.642449999999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45937.642449999999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45937.642449999999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45937.642449999999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45937.642449999999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45937.642449999999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45937.642449999999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45937.642449999999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45937.642449999999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45937.642449999999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45937.642449999999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45937.642449999999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45937.642449999999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45937.642449999999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45937.642449999999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45937.642449999999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45937.642449999999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45937.642449999999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45937.642449999999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45937.642449999999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45937.642449999999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45937.642449999999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45937.642449999999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45937.642449999999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45937.642449999999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45937.642449999999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45937.642449999999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45937.642449999999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45937.642449999999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45937.642449999999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45937.642449999999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45937.642449999999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45937.642449999999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45937.642449999999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45937.642449999999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45937.642449999999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45937.642449999999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45937.642449999999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45937.642449999999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45937.642449999999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45937.642449999999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45937.642449999999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45937.642449999999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45937.642449999999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45937.642449999999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45937.642449999999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45937.642449999999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45937.642449999999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45937.642449999999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45937.642449999999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45937.642449999999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45937.642449999999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45937.642449999999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45937.642449999999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45937.642449999999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45937.642449999999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45937.642449999999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45937.642449999999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45937.642449999999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45937.642449999999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45937.642449999999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45937.642449999999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45937.642449999999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45937.642449999999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45937.642449999999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45937.642449999999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45937.642449999999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45937.642449999999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45937.642449999999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45937.642449999999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45937.642449999999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45937.642449999999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45937.642449999999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45937.642449999999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45937.642449999999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45937.642449999999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45937.642449999999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45937.642449999999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45937.642449999999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45937.642449999999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45937.642449999999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45937.642449999999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45937.642449999999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45937.642449999999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45937.642449999999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45937.642449999999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45937.642449999999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45937.642449999999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45937.642449999999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45937.642449999999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45937.642449999999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45937.642449999999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45937.642449999999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45937.642449999999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45937.642449999999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45937.642449999999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45937.642449999999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45937.642449999999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45937.642449999999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45937.642449999999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45937.642449999999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45937.642449999999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45937.642449999999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45937.642449999999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45937.642449999999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45937.642449999999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45937.642449999999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45937.642449999999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45937.642449999999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45937.642449999999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45937.642449999999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45937.642449999999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45937.642449999999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45937.642449999999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45937.642449999999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45937.642449999999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45937.642449999999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45937.642449999999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45937.642449999999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45937.642449999999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45937.642449999999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45937.642449999999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45937.642449999999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45937.642449999999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45937.642449999999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45937.642449999999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45937.642449999999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45937.642449999999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45937.642449999999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45937.642449999999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45937.642449999999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45937.642449999999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45937.642449999999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45937.642449999999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45937.642449999999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45937.642449999999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45937.642449999999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45937.642449999999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45937.642449999999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45937.642449999999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45937.642449999999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45937.642449999999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45937.642449999999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45937.642449999999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45937.642449999999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45937.642449999999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45937.642449999999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45937.642449999999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45937.642449999999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45937.642449999999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45937.642449999999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45937.642449999999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45937.642449999999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45937.642449999999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45937.642449999999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45937.642449999999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45937.642449999999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45937.642449999999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45937.642449999999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45937.642449999999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45937.642449999999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45937.642449999999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45937.642449999999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45937.642449999999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45937.642449999999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45937.642449999999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45937.642449999999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45937.642449999999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45937.642449999999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45937.642449999999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45937.642449999999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45937.642449999999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45937.642449999999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45937.642449999999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45937.642449999999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45937.642449999999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45937.642449999999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45937.642449999999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45937.642449999999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45937.642449999999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45937.642449999999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45937.642449999999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45937.642449999999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45937.642449999999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45937.642449999999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45937.642449999999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45937.642449999999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45937.642449999999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45937.642449999999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45937.642449999999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45937.642449999999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45937.642449999999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45937.642449999999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45937.642449999999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45937.642449999999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45937.642449999999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45937.642449999999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45937.642449999999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45937.642449999999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45937.642449999999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45937.642449999999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45937.642449999999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45937.642449999999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45937.642449999999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45937.642449999999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45937.642449999999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45937.642449999999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45937.642449999999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45937.642449999999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45937.642449999999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45937.642449999999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45937.642449999999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45937.642449999999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45937.642449999999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45937.642449999999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45937.642449999999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45937.642449999999</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45937.642449999999</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45937.642449999999</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45937.642449999999</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45937.642449999999</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45.81038981481106</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11.453572685182735</v>
      </c>
      <c r="H3" s="38">
        <v>45926.158159722225</v>
      </c>
      <c r="I3" s="37" t="str">
        <f>IFERROR(VLOOKUP(D3,DB!A:F,6,0),"")</f>
        <v>SCECO</v>
      </c>
      <c r="J3" s="37" t="str">
        <f>IFERROR(VLOOKUP(D3,DB!A:G,7,0),"")</f>
        <v>Good</v>
      </c>
      <c r="K3" s="37" t="s">
        <v>39057</v>
      </c>
      <c r="L3" s="37" t="str">
        <f>IFERROR(VLOOKUP(D3,DB!A:I,9,0),"")</f>
        <v>Latis</v>
      </c>
      <c r="M3" s="128"/>
    </row>
    <row r="4" spans="1:13" ht="15">
      <c r="A4" s="37" t="s">
        <v>39058</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39059</v>
      </c>
      <c r="L4" s="154" t="str">
        <f>IFERROR(VLOOKUP(D4,DB!A:I,9,0),"")</f>
        <v>Latis</v>
      </c>
      <c r="M4" s="128"/>
    </row>
    <row r="5" spans="1:13" ht="15">
      <c r="A5" s="37" t="s">
        <v>39060</v>
      </c>
      <c r="B5" s="37" t="str">
        <f>IFERROR(VLOOKUP(D5,DB!A:K,11,0),"")</f>
        <v>R5</v>
      </c>
      <c r="C5" s="37">
        <v>1</v>
      </c>
      <c r="D5" s="37" t="s">
        <v>35348</v>
      </c>
      <c r="E5" s="37" t="s">
        <v>38964</v>
      </c>
      <c r="F5" s="38">
        <v>45937.548715277779</v>
      </c>
      <c r="G5" s="39">
        <f ca="1">IFERROR(NOW()-F5,"-")</f>
        <v>9.3734722220688127E-2</v>
      </c>
      <c r="H5" s="38">
        <v>45937.521643518521</v>
      </c>
      <c r="I5" s="37" t="str">
        <f>IFERROR(VLOOKUP(D5,DB!A:F,6,0),"")</f>
        <v>Generator-SG</v>
      </c>
      <c r="J5" s="37" t="str">
        <f>IFERROR(VLOOKUP(D5,DB!A:G,7,0),"")</f>
        <v>Vandalized</v>
      </c>
      <c r="K5" s="37" t="s">
        <v>39061</v>
      </c>
      <c r="L5" s="37" t="str">
        <f>IFERROR(VLOOKUP(D5,DB!A:I,9,0),"")</f>
        <v>Latis</v>
      </c>
      <c r="M5" s="128"/>
    </row>
    <row r="6" spans="1:13" ht="15">
      <c r="A6" s="37"/>
      <c r="B6" s="37" t="str">
        <f>IFERROR(VLOOKUP(D6,DB!A:K,11,0),"")</f>
        <v/>
      </c>
      <c r="C6" s="37"/>
      <c r="D6" s="37"/>
      <c r="E6" s="37"/>
      <c r="F6" s="38"/>
      <c r="G6" s="39">
        <f ca="1">IFERROR(NOW()-F6,"-")</f>
        <v>45937.642449999999</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45937.642449999999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45937.642449999999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45937.642449999999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45937.642449999999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45937.642449999999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45937.642449999999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45937.642449999999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45937.642449999999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45937.642449999999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45937.642449999999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45937.642449999999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45937.642449999999</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45937.642449999999</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45937.642449999999</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45937.642449999999</v>
      </c>
      <c r="H21" s="38"/>
      <c r="I21" s="37" t="str">
        <f>IFERROR(VLOOKUP(D21,DB!A:F,6,0),"")</f>
        <v/>
      </c>
      <c r="J21" s="37" t="str">
        <f>IFERROR(VLOOKUP(D21,DB!A:G,7,0),"")</f>
        <v/>
      </c>
      <c r="K21" s="37"/>
      <c r="L21" s="37" t="str">
        <f>IFERROR(VLOOKUP(D21,DB!A:I,9,0),"")</f>
        <v/>
      </c>
      <c r="M21" s="128"/>
    </row>
    <row r="22" spans="1:13" ht="15">
      <c r="A22" s="84"/>
      <c r="B22" s="84" t="str">
        <f>IFERROR(VLOOKUP(D22,DB!A:K,11,0),"")</f>
        <v/>
      </c>
      <c r="C22" s="84"/>
      <c r="D22" s="84"/>
      <c r="E22" s="84"/>
      <c r="F22" s="126"/>
      <c r="G22" s="127">
        <f ca="1">IFERROR(NOW()-F22,"-")</f>
        <v>45937.642449999999</v>
      </c>
      <c r="H22" s="126"/>
      <c r="I22" s="84" t="str">
        <f>IFERROR(VLOOKUP(D22,DB!A:F,6,0),"")</f>
        <v/>
      </c>
      <c r="J22" s="84" t="str">
        <f>IFERROR(VLOOKUP(D22,DB!A:G,7,0),"")</f>
        <v/>
      </c>
      <c r="K22" s="84"/>
      <c r="L22" s="84" t="str">
        <f>IFERROR(VLOOKUP(D22,DB!A:I,9,0),"")</f>
        <v/>
      </c>
      <c r="M22" s="128"/>
    </row>
    <row r="23" spans="1:13" ht="15">
      <c r="A23" s="84"/>
      <c r="B23" s="84" t="str">
        <f>IFERROR(VLOOKUP(D23,DB!A:K,11,0),"")</f>
        <v/>
      </c>
      <c r="C23" s="84"/>
      <c r="D23" s="84"/>
      <c r="E23" s="84"/>
      <c r="F23" s="126"/>
      <c r="G23" s="127">
        <f ca="1">IFERROR(NOW()-F23,"-")</f>
        <v>45937.642449999999</v>
      </c>
      <c r="H23" s="126"/>
      <c r="I23" s="84" t="str">
        <f>IFERROR(VLOOKUP(D23,DB!A:F,6,0),"")</f>
        <v/>
      </c>
      <c r="J23" s="84" t="str">
        <f>IFERROR(VLOOKUP(D23,DB!A:G,7,0),"")</f>
        <v/>
      </c>
      <c r="K23" s="84"/>
      <c r="L23" s="84" t="str">
        <f>IFERROR(VLOOKUP(D23,DB!A:I,9,0),"")</f>
        <v/>
      </c>
    </row>
    <row r="24" spans="1:13" ht="15">
      <c r="A24" s="37"/>
      <c r="B24" s="37" t="str">
        <f>IFERROR(VLOOKUP(D24,DB!A:K,11,0),"")</f>
        <v/>
      </c>
      <c r="C24" s="37"/>
      <c r="D24" s="37"/>
      <c r="E24" s="37"/>
      <c r="F24" s="38"/>
      <c r="G24" s="39">
        <f ca="1">IFERROR(NOW()-F24,"-")</f>
        <v>45937.642449999999</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45937.642449999999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45937.642449999999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45937.642449999999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45937.642449999999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45937.642449999999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45937.642449999999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45937.642449999999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45937.642449999999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45937.642449999999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45937.642449999999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45937.642449999999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45937.642449999999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45937.642449999999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45937.642449999999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45937.642449999999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45937.642449999999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45937.642449999999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45937.642449999999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45937.642449999999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45937.642449999999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45937.642449999999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45937.642449999999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45937.642449999999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45937.642449999999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45937.642449999999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45937.642449999999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45937.642449999999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45937.642449999999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45937.642449999999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45937.642449999999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45937.642449999999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45937.642449999999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45937.642449999999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45937.642449999999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45937.642449999999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45937.642449999999</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6"/>
      <c r="G61" s="127">
        <f ca="1">IFERROR(NOW()-F61,"-")</f>
        <v>45937.642449999999</v>
      </c>
      <c r="H61" s="126"/>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ca="1">IFERROR(NOW()-F62,"-")</f>
        <v>45937.642449999999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45937.642449999999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45937.642449999999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45937.642449999999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45937.642449999999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45937.642449999999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45937.642449999999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45937.642449999999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45937.642449999999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45937.642449999999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45937.642449999999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45937.642449999999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45937.642449999999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45937.642449999999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45937.642449999999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45937.642449999999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45937.642449999999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45937.642449999999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45937.642449999999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45937.642449999999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45937.642449999999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45937.642449999999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45937.642449999999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45937.642449999999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45937.642449999999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45937.642449999999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45937.642449999999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45937.642449999999</v>
      </c>
      <c r="H89" s="38"/>
      <c r="I89" s="37" t="str">
        <f>IFERROR(VLOOKUP(D89,DB!A:F,6,0),"")</f>
        <v/>
      </c>
      <c r="J89" s="37" t="str">
        <f>IFERROR(VLOOKUP(D89,DB!A:G,7,0),"")</f>
        <v/>
      </c>
      <c r="K89" s="37"/>
      <c r="L89" s="37" t="str">
        <f>IFERROR(VLOOKUP(D89,DB!A:I,9,0),"")</f>
        <v/>
      </c>
    </row>
    <row r="90" spans="1:12" ht="15">
      <c r="A90" s="84"/>
      <c r="B90" s="84" t="str">
        <f>IFERROR(VLOOKUP(D90,DB!A:K,11,0),"")</f>
        <v/>
      </c>
      <c r="C90" s="84"/>
      <c r="D90" s="84"/>
      <c r="E90" s="84"/>
      <c r="F90" s="126"/>
      <c r="G90" s="127">
        <f ca="1">IFERROR(NOW()-F90,"-")</f>
        <v>45937.642449999999</v>
      </c>
      <c r="H90" s="126"/>
      <c r="I90" s="84" t="str">
        <f>IFERROR(VLOOKUP(D90,DB!A:F,6,0),"")</f>
        <v/>
      </c>
      <c r="J90" s="84" t="str">
        <f>IFERROR(VLOOKUP(D90,DB!A:G,7,0),"")</f>
        <v/>
      </c>
      <c r="K90" s="84"/>
      <c r="L90" s="84" t="str">
        <f>IFERROR(VLOOKUP(D90,DB!A:I,9,0),"")</f>
        <v/>
      </c>
    </row>
    <row r="91" spans="1:12" ht="15">
      <c r="A91" s="37"/>
      <c r="B91" s="37" t="str">
        <f>IFERROR(VLOOKUP(D91,DB!A:K,11,0),"")</f>
        <v/>
      </c>
      <c r="C91" s="37"/>
      <c r="D91" s="37"/>
      <c r="E91" s="37"/>
      <c r="F91" s="38"/>
      <c r="G91" s="39">
        <f ca="1">IFERROR(NOW()-F91,"-")</f>
        <v>45937.642449999999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45937.642449999999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45937.642449999999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45937.642449999999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45937.642449999999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45937.642449999999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45937.642449999999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45937.642449999999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45937.642449999999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45937.642449999999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45937.642449999999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45937.642449999999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45937.642449999999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45937.642449999999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45937.642449999999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45937.642449999999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45937.642449999999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45937.642449999999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45937.642449999999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45937.642449999999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45937.642449999999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45937.642449999999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45937.642449999999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45937.642449999999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45937.642449999999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45937.642449999999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45937.642449999999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45937.642449999999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45937.642449999999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45937.642449999999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45937.642449999999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45937.642449999999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45937.642449999999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45937.642449999999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45937.642449999999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45937.642449999999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45937.642449999999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45937.642449999999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45937.642449999999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45937.642449999999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45937.642449999999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45937.642449999999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45937.642449999999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45937.642449999999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45937.642449999999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45937.642449999999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45937.642449999999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45937.642449999999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45937.642449999999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45937.642449999999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45937.642449999999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45937.642449999999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45937.642449999999</v>
      </c>
      <c r="H143" s="38"/>
      <c r="I143" s="37" t="str">
        <f>IFERROR(VLOOKUP(D143,DB!A:F,6,0),"")</f>
        <v/>
      </c>
      <c r="J143" s="37" t="str">
        <f>IFERROR(VLOOKUP(D143,DB!A:G,7,0),"")</f>
        <v/>
      </c>
      <c r="K143" s="37"/>
      <c r="L143" s="37" t="str">
        <f>IFERROR(VLOOKUP(D143,DB!A:I,9,0),"")</f>
        <v/>
      </c>
    </row>
    <row r="144" spans="1:12" ht="15">
      <c r="A144" s="84"/>
      <c r="B144" s="84" t="str">
        <f>IFERROR(VLOOKUP(D144,DB!A:K,11,0),"")</f>
        <v/>
      </c>
      <c r="C144" s="84"/>
      <c r="D144" s="84"/>
      <c r="E144" s="84"/>
      <c r="F144" s="126"/>
      <c r="G144" s="127">
        <f ca="1">IFERROR(NOW()-F144,"-")</f>
        <v>45937.642449999999</v>
      </c>
      <c r="H144" s="126"/>
      <c r="I144" s="84" t="str">
        <f>IFERROR(VLOOKUP(D144,DB!A:F,6,0),"")</f>
        <v/>
      </c>
      <c r="J144" s="84" t="str">
        <f>IFERROR(VLOOKUP(D144,DB!A:G,7,0),"")</f>
        <v/>
      </c>
      <c r="K144" s="84"/>
      <c r="L144" s="84" t="str">
        <f>IFERROR(VLOOKUP(D144,DB!A:I,9,0),"")</f>
        <v/>
      </c>
    </row>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1" ht="15"/>
    <row r="422" ht="15"/>
    <row r="423" ht="15"/>
    <row r="424" ht="15"/>
    <row r="425" ht="15"/>
    <row r="426" ht="15"/>
    <row r="427" ht="15"/>
    <row r="428"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69" ht="15"/>
    <row r="470" ht="15"/>
    <row r="471" ht="15"/>
    <row r="472" ht="15"/>
    <row r="474" ht="15"/>
    <row r="475" ht="15"/>
    <row r="476" ht="15"/>
    <row r="479" ht="15"/>
    <row r="480" ht="15"/>
    <row r="481" ht="15"/>
    <row r="482"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4" ht="15"/>
    <row r="795" ht="15"/>
    <row r="796" ht="15"/>
    <row r="797" ht="15"/>
    <row r="798" ht="15"/>
    <row r="799" ht="15"/>
    <row r="803" ht="15"/>
    <row r="804" ht="15"/>
    <row r="814" ht="15"/>
    <row r="819" ht="15"/>
    <row r="830" ht="15"/>
    <row r="831" ht="15"/>
    <row r="838" ht="15"/>
    <row r="839" ht="15"/>
    <row r="843" ht="15"/>
    <row r="844" ht="15"/>
    <row r="845" ht="15"/>
    <row r="852" ht="15"/>
    <row r="853" ht="15"/>
    <row r="854" ht="15"/>
    <row r="855" ht="15"/>
    <row r="857" ht="15"/>
    <row r="858" ht="15"/>
    <row r="859" ht="15"/>
    <row r="862" ht="15"/>
    <row r="863" ht="15"/>
    <row r="864" ht="15"/>
    <row r="865" ht="15"/>
    <row r="867" ht="15"/>
    <row r="868" ht="15"/>
    <row r="869" ht="15"/>
    <row r="870" ht="15"/>
    <row r="871" ht="15"/>
    <row r="872" ht="15"/>
    <row r="874" ht="15"/>
    <row r="875" ht="15"/>
    <row r="877" ht="15"/>
    <row r="878" ht="15"/>
    <row r="880" ht="15"/>
    <row r="881" ht="15"/>
    <row r="882" ht="15"/>
    <row r="884" ht="15"/>
    <row r="885" ht="15"/>
    <row r="886" ht="15"/>
    <row r="887" ht="15"/>
    <row r="888" ht="15"/>
    <row r="892" ht="15"/>
    <row r="893" ht="15"/>
    <row r="894" ht="15"/>
    <row r="895" ht="15"/>
    <row r="898" ht="15"/>
    <row r="899" ht="15"/>
    <row r="902" ht="15"/>
    <row r="943" ht="15"/>
    <row r="944" ht="15"/>
    <row r="947" ht="15"/>
    <row r="948" ht="15"/>
    <row r="955" ht="15"/>
    <row r="956" ht="15"/>
    <row r="959" ht="15"/>
    <row r="961" ht="15"/>
    <row r="963" ht="15"/>
    <row r="964" ht="15"/>
    <row r="965" ht="15"/>
    <row r="968" ht="15"/>
    <row r="969" ht="15"/>
    <row r="971" ht="15"/>
    <row r="974" ht="15"/>
    <row r="975" ht="15"/>
    <row r="977" ht="15"/>
    <row r="978" ht="15"/>
    <row r="979" ht="15"/>
    <row r="980" ht="15"/>
    <row r="981" ht="15"/>
    <row r="984" ht="15"/>
    <row r="985" ht="15"/>
    <row r="986" ht="15"/>
    <row r="987" ht="15"/>
    <row r="988" ht="15"/>
    <row r="989" ht="15"/>
    <row r="991" ht="15"/>
    <row r="993" ht="15"/>
    <row r="995" ht="15"/>
    <row r="996" ht="15"/>
    <row r="997" ht="15"/>
    <row r="999" ht="15"/>
    <row r="1000" ht="15"/>
    <row r="1001" ht="15"/>
    <row r="1002" ht="15"/>
    <row r="1003" ht="15"/>
    <row r="1004" ht="15"/>
    <row r="1005" ht="15"/>
    <row r="1007" ht="15"/>
    <row r="1008" ht="15"/>
    <row r="1009" ht="15"/>
    <row r="1014" ht="15"/>
    <row r="1015" ht="15"/>
    <row r="1019" ht="15"/>
    <row r="1020" ht="15"/>
    <row r="1021" ht="15"/>
    <row r="1024" ht="15"/>
    <row r="1026" ht="15"/>
    <row r="1030" ht="15"/>
    <row r="1034" ht="15"/>
    <row r="1040" ht="15"/>
    <row r="1041" ht="15"/>
    <row r="1043" ht="15"/>
    <row r="1044" ht="15"/>
    <row r="1046" ht="15"/>
    <row r="1049" ht="15"/>
    <row r="1050" ht="15"/>
    <row r="1052" ht="15"/>
    <row r="1054" ht="15"/>
    <row r="1056" ht="15"/>
    <row r="1058" ht="15"/>
    <row r="1059" ht="15"/>
    <row r="1060" ht="15"/>
    <row r="1062" ht="15"/>
    <row r="1063" ht="15"/>
    <row r="1064" ht="15"/>
    <row r="1065" ht="15"/>
    <row r="1068" ht="15"/>
    <row r="1242" ht="15"/>
    <row r="1243" ht="15"/>
    <row r="1253" ht="15"/>
    <row r="1254" ht="15"/>
    <row r="1255" ht="15"/>
    <row r="1261" ht="15"/>
    <row r="1262" ht="15"/>
    <row r="1263" ht="15"/>
    <row r="1264" ht="15"/>
    <row r="1266" ht="15"/>
    <row r="1269" ht="15"/>
    <row r="1270" ht="15"/>
    <row r="1271" ht="15"/>
    <row r="1272" ht="15"/>
    <row r="1274" ht="15"/>
    <row r="1275" ht="15"/>
    <row r="1277" ht="15"/>
    <row r="1278" ht="15"/>
    <row r="1279" ht="15"/>
    <row r="1280" ht="15"/>
    <row r="1282" ht="15"/>
    <row r="1283" ht="15"/>
    <row r="1284" ht="15"/>
    <row r="1287" ht="15"/>
    <row r="1288" ht="15"/>
    <row r="1291" ht="15"/>
    <row r="1292" ht="15"/>
    <row r="1293" ht="15"/>
    <row r="1294" ht="15"/>
    <row r="1295" ht="15"/>
    <row r="1296" ht="15"/>
    <row r="1297" ht="15"/>
    <row r="1298" ht="15"/>
    <row r="1300" ht="15"/>
    <row r="1302" ht="15"/>
    <row r="1303" ht="15"/>
    <row r="1304" ht="15"/>
    <row r="1307" ht="15"/>
    <row r="1317" ht="15"/>
    <row r="1320" ht="15"/>
    <row r="1321" ht="15"/>
    <row r="1325" ht="15"/>
    <row r="1329" ht="15"/>
    <row r="1332" ht="15"/>
    <row r="1334" ht="15"/>
    <row r="1335" ht="15"/>
    <row r="1338" ht="15"/>
    <row r="1340" ht="15"/>
    <row r="1343" ht="15"/>
    <row r="1344" ht="15"/>
    <row r="1345" ht="15"/>
    <row r="1347" ht="15"/>
    <row r="1349" ht="15"/>
    <row r="1350" ht="15"/>
    <row r="1351" ht="15"/>
    <row r="1355" ht="15"/>
    <row r="1356" ht="15"/>
    <row r="1357" ht="15"/>
    <row r="1359" ht="15"/>
    <row r="1360" ht="15"/>
    <row r="1361" ht="15"/>
    <row r="1362" ht="15"/>
    <row r="1364" ht="15"/>
    <row r="1372" ht="15"/>
    <row r="1374" ht="15"/>
    <row r="1375" ht="15"/>
    <row r="1377" ht="15"/>
    <row r="1379" ht="15"/>
    <row r="1380" ht="15"/>
    <row r="1381" ht="15"/>
    <row r="1382" ht="15"/>
  </sheetData>
  <dataValidations count="2">
    <dataValidation allowBlank="1" showInputMessage="1" showErrorMessage="1" sqref="E1" xr:uid="{920C6338-E771-4DAE-8C89-92A9093EA4DE}"/>
    <dataValidation type="list" allowBlank="1" showInputMessage="1" showErrorMessage="1" sqref="E2:E1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2"/>
  <sheetViews>
    <sheetView tabSelected="1" workbookViewId="0">
      <selection activeCell="D17" sqref="D1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39062</v>
      </c>
      <c r="B2" s="112" t="s">
        <v>5398</v>
      </c>
      <c r="C2" s="129">
        <v>1</v>
      </c>
      <c r="D2" s="112" t="s">
        <v>34463</v>
      </c>
      <c r="E2" s="129" t="s">
        <v>39063</v>
      </c>
      <c r="F2" s="130">
        <v>45926.772847222222</v>
      </c>
      <c r="G2" s="81">
        <f ca="1">IFERROR(NOW()-F2,"-")</f>
        <v>10.86960277777689</v>
      </c>
      <c r="H2" s="131">
        <v>45927.449074074102</v>
      </c>
      <c r="I2" s="112" t="str">
        <f>IFERROR(VLOOKUP(D2,DB!A:F,6,0),"")</f>
        <v>SCECO</v>
      </c>
      <c r="J2" s="112" t="str">
        <f>IFERROR(VLOOKUP(D2,DB!A:G,7,0),"")</f>
        <v>Weak</v>
      </c>
      <c r="K2" s="129" t="s">
        <v>39064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45937.642449999999</v>
      </c>
      <c r="H3" s="131">
        <v>45927.987534722219</v>
      </c>
      <c r="I3" s="112" t="str">
        <f>IFERROR(VLOOKUP(D3,DB!A:F,6,0),"")</f>
        <v>SCECO</v>
      </c>
      <c r="J3" s="112" t="str">
        <f>IFERROR(VLOOKUP(D3,DB!A:G,7,0),"")</f>
        <v>Vandalized</v>
      </c>
      <c r="K3" s="129" t="s">
        <v>39065</v>
      </c>
      <c r="L3" s="118" t="str">
        <f>IFERROR(VLOOKUP(D3,DB!A:I,9,0),"")</f>
        <v>Latis</v>
      </c>
    </row>
    <row r="4" spans="1:16383" ht="31.5" customHeight="1">
      <c r="A4" s="129" t="s">
        <v>39066</v>
      </c>
      <c r="B4" s="112" t="s">
        <v>5398</v>
      </c>
      <c r="C4" s="129">
        <v>1</v>
      </c>
      <c r="D4" s="112" t="s">
        <v>32861</v>
      </c>
      <c r="E4" s="129" t="s">
        <v>39063</v>
      </c>
      <c r="F4" s="130">
        <v>45933.880972222221</v>
      </c>
      <c r="G4" s="81">
        <f ca="1">IFERROR(NOW()-F4,"-")</f>
        <v>3.7614777777780546</v>
      </c>
      <c r="H4" s="131">
        <v>45929.455266203702</v>
      </c>
      <c r="I4" s="112" t="str">
        <f>IFERROR(VLOOKUP(D4,DB!A:F,6,0),"")</f>
        <v>SCECO</v>
      </c>
      <c r="J4" s="112" t="str">
        <f>IFERROR(VLOOKUP(D4,DB!A:G,7,0),"")</f>
        <v>In progress</v>
      </c>
      <c r="K4" s="129" t="s">
        <v>39064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39067</v>
      </c>
      <c r="B5" s="112" t="s">
        <v>5398</v>
      </c>
      <c r="C5" s="129">
        <v>1</v>
      </c>
      <c r="D5" s="112" t="s">
        <v>33408</v>
      </c>
      <c r="E5" s="129" t="s">
        <v>38964</v>
      </c>
      <c r="F5" s="130">
        <v>45934.942245370374</v>
      </c>
      <c r="G5" s="81">
        <f ca="1">IFERROR(NOW()-F5,"-")</f>
        <v>2.7002046296256594</v>
      </c>
      <c r="H5" s="131">
        <v>45934.470231481479</v>
      </c>
      <c r="I5" s="112" t="str">
        <f>IFERROR(VLOOKUP(D5,DB!A:F,6,0),"")</f>
        <v>SCECO</v>
      </c>
      <c r="J5" s="112" t="str">
        <f>IFERROR(VLOOKUP(D5,DB!A:G,7,0),"")</f>
        <v>Dead</v>
      </c>
      <c r="K5" s="129" t="s">
        <v>39064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39068</v>
      </c>
      <c r="B6" s="112" t="str">
        <f>IFERROR(VLOOKUP(D6,DB!A:K,11,0),"")</f>
        <v>R6</v>
      </c>
      <c r="C6" s="114">
        <v>1</v>
      </c>
      <c r="D6" s="112" t="s">
        <v>33501</v>
      </c>
      <c r="E6" s="115" t="s">
        <v>38964</v>
      </c>
      <c r="F6" s="116"/>
      <c r="G6" s="81">
        <f ca="1">IFERROR(NOW()-F6,"-")</f>
        <v>45937.642449999999</v>
      </c>
      <c r="H6" s="116">
        <v>45937.567673611113</v>
      </c>
      <c r="I6" s="112" t="str">
        <f>IFERROR(VLOOKUP(D6,DB!A:F,6,0),"")</f>
        <v>SCECO</v>
      </c>
      <c r="J6" s="112" t="str">
        <f>IFERROR(VLOOKUP(D6,DB!A:G,7,0),"")</f>
        <v>Vandalized</v>
      </c>
      <c r="K6" s="117" t="s">
        <v>39069</v>
      </c>
      <c r="L6" s="118" t="str">
        <f>IFERROR(VLOOKUP(D6,DB!A:I,9,0),"")</f>
        <v>Latis</v>
      </c>
    </row>
    <row r="7" spans="1:16383" ht="31.5" customHeight="1">
      <c r="A7" s="113" t="s">
        <v>39070</v>
      </c>
      <c r="B7" s="112" t="str">
        <f>IFERROR(VLOOKUP(D7,DB!A:K,11,0),"")</f>
        <v>R6</v>
      </c>
      <c r="C7" s="114">
        <v>1</v>
      </c>
      <c r="D7" s="112" t="s">
        <v>39071</v>
      </c>
      <c r="E7" s="115" t="s">
        <v>39043</v>
      </c>
      <c r="F7" s="116"/>
      <c r="G7" s="81">
        <f ca="1">IFERROR(NOW()-F7,"-")</f>
        <v>45937.642449999999</v>
      </c>
      <c r="H7" s="116">
        <v>45937.57236111111</v>
      </c>
      <c r="I7" s="112" t="str">
        <f>IFERROR(VLOOKUP(D7,DB!A:F,6,0),"")</f>
        <v>SCECO</v>
      </c>
      <c r="J7" s="112" t="str">
        <f>IFERROR(VLOOKUP(D7,DB!A:G,7,0),"")</f>
        <v>Dead</v>
      </c>
      <c r="K7" s="117" t="s">
        <v>39072</v>
      </c>
      <c r="L7" s="118" t="str">
        <f>IFERROR(VLOOKUP(D7,DB!A:I,9,0),"")</f>
        <v>Latis</v>
      </c>
    </row>
    <row r="8" spans="1:16383" ht="31.5" customHeight="1">
      <c r="A8" s="113" t="s">
        <v>39070</v>
      </c>
      <c r="B8" s="112" t="str">
        <f>IFERROR(VLOOKUP(D8,DB!A:K,11,0),"")</f>
        <v>R6</v>
      </c>
      <c r="C8" s="114">
        <v>2</v>
      </c>
      <c r="D8" s="112" t="s">
        <v>39073</v>
      </c>
      <c r="E8" s="115" t="s">
        <v>39043</v>
      </c>
      <c r="F8" s="116"/>
      <c r="G8" s="81">
        <f ca="1">IFERROR(NOW()-F8,"-")</f>
        <v>45937.642449999999</v>
      </c>
      <c r="H8" s="116">
        <v>45937.57236111111</v>
      </c>
      <c r="I8" s="112" t="str">
        <f>IFERROR(VLOOKUP(D8,DB!A:F,6,0),"")</f>
        <v>SCECO</v>
      </c>
      <c r="J8" s="112" t="str">
        <f>IFERROR(VLOOKUP(D8,DB!A:G,7,0),"")</f>
        <v>Dead</v>
      </c>
      <c r="K8" s="117" t="s">
        <v>39072</v>
      </c>
      <c r="L8" s="118" t="str">
        <f>IFERROR(VLOOKUP(D8,DB!A:I,9,0),"")</f>
        <v>Latis</v>
      </c>
    </row>
    <row r="9" spans="1:16383" ht="31.5" customHeight="1">
      <c r="A9" s="113" t="s">
        <v>39070</v>
      </c>
      <c r="B9" s="112" t="str">
        <f>IFERROR(VLOOKUP(D9,DB!A:K,11,0),"")</f>
        <v>R6</v>
      </c>
      <c r="C9" s="114">
        <v>1</v>
      </c>
      <c r="D9" s="112" t="s">
        <v>39074</v>
      </c>
      <c r="E9" s="115" t="s">
        <v>39043</v>
      </c>
      <c r="F9" s="116"/>
      <c r="G9" s="81">
        <f ca="1">IFERROR(NOW()-F9,"-")</f>
        <v>45937.642449999999</v>
      </c>
      <c r="H9" s="116">
        <v>45937.57236111111</v>
      </c>
      <c r="I9" s="112" t="str">
        <f>IFERROR(VLOOKUP(D9,DB!A:F,6,0),"")</f>
        <v>SCECO</v>
      </c>
      <c r="J9" s="112" t="str">
        <f>IFERROR(VLOOKUP(D9,DB!A:G,7,0),"")</f>
        <v>Vandalized</v>
      </c>
      <c r="K9" s="117" t="s">
        <v>39075</v>
      </c>
      <c r="L9" s="118" t="str">
        <f>IFERROR(VLOOKUP(D9,DB!A:I,9,0),"")</f>
        <v>Latis</v>
      </c>
    </row>
    <row r="10" spans="1:16383" ht="31.5" customHeight="1">
      <c r="A10" s="113" t="s">
        <v>39076</v>
      </c>
      <c r="B10" s="112" t="str">
        <f>IFERROR(VLOOKUP(D10,DB!A:K,11,0),"")</f>
        <v>R6</v>
      </c>
      <c r="C10" s="114">
        <v>2</v>
      </c>
      <c r="D10" s="112" t="s">
        <v>33091</v>
      </c>
      <c r="E10" s="115" t="s">
        <v>39043</v>
      </c>
      <c r="F10" s="116">
        <v>45937.598495370374</v>
      </c>
      <c r="G10" s="81">
        <f ca="1">IFERROR(NOW()-F10,"-")</f>
        <v>4.3954629625659436E-2</v>
      </c>
      <c r="H10" s="116">
        <v>45937.622013888889</v>
      </c>
      <c r="I10" s="112" t="str">
        <f>IFERROR(VLOOKUP(D10,DB!A:F,6,0),"")</f>
        <v>SCECO</v>
      </c>
      <c r="J10" s="112" t="str">
        <f>IFERROR(VLOOKUP(D10,DB!A:G,7,0),"")</f>
        <v>Dead</v>
      </c>
      <c r="K10" s="117" t="s">
        <v>39077</v>
      </c>
      <c r="L10" s="118" t="str">
        <f>IFERROR(VLOOKUP(D10,DB!A:I,9,0),"")</f>
        <v>Latis</v>
      </c>
    </row>
    <row r="11" spans="1:16383" ht="31.5" customHeight="1">
      <c r="A11" s="113"/>
      <c r="B11" s="112" t="str">
        <f>IFERROR(VLOOKUP(D11,DB!A:K,11,0),"")</f>
        <v/>
      </c>
      <c r="C11" s="114"/>
      <c r="D11" s="112"/>
      <c r="E11" s="115"/>
      <c r="F11" s="116"/>
      <c r="G11" s="81">
        <f ca="1">IFERROR(NOW()-F11,"-")</f>
        <v>45937.642449999999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45937.642449999999</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5"/>
      <c r="E13" s="115"/>
      <c r="F13" s="116"/>
      <c r="G13" s="81">
        <f ca="1">IFERROR(NOW()-F13,"-")</f>
        <v>45937.642449999999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55"/>
      <c r="E14" s="115"/>
      <c r="F14" s="116"/>
      <c r="G14" s="81">
        <f ca="1">IFERROR(NOW()-F14,"-")</f>
        <v>45937.642449999999</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45937.642449999999</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55"/>
      <c r="E16" s="115"/>
      <c r="F16" s="116"/>
      <c r="G16" s="81">
        <f ca="1">IFERROR(NOW()-F16,"-")</f>
        <v>45937.642449999999</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55"/>
      <c r="E17" s="115"/>
      <c r="F17" s="116"/>
      <c r="G17" s="81">
        <f ca="1">IFERROR(NOW()-F17,"-")</f>
        <v>45937.642449999999</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45937.642449999999</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45937.642449999999</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45937.642449999999</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45937.642449999999</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45937.642449999999</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45937.642449999999</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45937.642449999999</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45937.642449999999</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45937.642449999999</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45937.642449999999</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45937.642449999999</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45937.642449999999</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45937.642449999999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45937.642449999999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45937.642449999999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45937.642449999999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45937.642449999999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45937.642449999999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45937.642449999999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45937.642449999999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45937.642449999999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45937.642449999999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45937.642449999999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45937.642449999999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45937.642449999999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45937.642449999999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45937.642449999999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45937.642449999999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45937.642449999999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45937.642449999999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45937.642449999999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45937.642449999999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45937.642449999999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45937.642449999999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45937.642449999999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45937.642449999999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45937.642449999999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45937.642449999999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45937.642449999999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45937.642449999999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45937.642449999999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45937.642449999999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45937.642449999999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45937.642449999999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45937.642449999999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45937.642449999999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45937.642449999999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45937.642449999999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45937.642449999999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45937.642449999999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45937.642449999999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45937.642449999999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45937.642449999999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45937.642449999999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45937.642449999999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45937.642449999999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45937.642449999999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45937.642449999999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45937.642449999999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45937.642449999999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45937.642449999999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45937.642449999999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45937.642449999999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45937.642449999999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45937.642449999999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45937.642449999999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45937.642449999999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45937.642449999999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45937.642449999999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45937.642449999999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45937.642449999999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45937.642449999999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45937.642449999999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45937.642449999999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45937.642449999999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45937.642449999999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45937.642449999999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45937.642449999999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45937.642449999999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45937.642449999999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45937.642449999999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45937.642449999999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45937.642449999999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45937.642449999999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45937.642449999999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45937.642449999999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45937.642449999999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45937.642449999999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45937.642449999999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45937.642449999999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45937.642449999999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45937.642449999999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45937.642449999999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45937.642449999999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45937.642449999999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45937.642449999999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45937.642449999999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45937.642449999999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45937.642449999999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45937.642449999999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45937.642449999999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45937.642449999999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45937.642449999999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45937.642449999999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45937.642449999999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45937.642449999999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45937.642449999999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45937.642449999999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45937.642449999999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45937.642449999999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45937.642449999999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45937.642449999999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45937.642449999999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45937.642449999999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45937.642449999999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45937.642449999999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45937.642449999999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45937.642449999999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45937.642449999999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45937.642449999999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45937.642449999999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45937.642449999999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45937.642449999999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45937.642449999999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45937.642449999999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45937.642449999999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45937.642449999999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45937.642449999999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45937.642449999999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45937.642449999999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45937.642449999999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45937.642449999999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45937.642449999999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45937.642449999999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45937.642449999999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45937.642449999999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45937.642449999999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45937.642449999999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45937.642449999999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45937.642449999999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45937.642449999999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45937.642449999999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45937.642449999999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45937.642449999999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45937.642449999999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45937.642449999999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45937.642449999999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45937.642449999999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45937.642449999999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45937.642449999999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45937.642449999999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45937.642449999999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45937.642449999999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45937.642449999999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45937.642449999999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45937.642449999999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45937.642449999999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45937.642449999999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45937.642449999999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45937.642449999999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45937.642449999999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45937.642449999999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45937.642449999999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45937.642449999999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45937.642449999999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45937.642449999999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45937.642449999999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45937.642449999999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45937.642449999999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45937.642449999999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45937.642449999999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45937.642449999999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45937.642449999999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45937.642449999999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45937.642449999999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45937.642449999999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45937.642449999999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45937.642449999999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45937.642449999999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45937.642449999999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45937.642449999999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45937.642449999999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45937.642449999999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45937.642449999999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45937.642449999999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45937.642449999999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45937.642449999999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45937.642449999999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45937.642449999999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45937.642449999999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45937.642449999999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45937.642449999999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45937.642449999999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45937.642449999999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45937.642449999999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45937.642449999999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45937.642449999999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45937.642449999999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45937.642449999999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45937.642449999999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45937.642449999999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45937.642449999999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45937.642449999999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45937.642449999999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45937.642449999999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45937.642449999999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45937.642449999999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45937.642449999999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45937.642449999999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45937.642449999999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45937.642449999999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45937.642449999999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45937.642449999999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45937.642449999999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45937.642449999999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45937.642449999999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45937.642449999999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45937.642449999999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45937.642449999999</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45937.642449999999</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45937.642449999999</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45937.642449999999</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45937.642449999999</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45937.642449999999</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45937.642449999999</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45937.642449999999</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45937.642449999999</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45937.642449999999</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45937.642449999999</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45937.642449999999</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45937.642449999999</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45937.642449999999</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45937.642449999999</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45937.642449999999</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45937.642449999999</v>
      </c>
      <c r="H252" s="116"/>
      <c r="I252" s="112" t="str">
        <f>IFERROR(VLOOKUP(D252,DB!A:F,6,0),"")</f>
        <v/>
      </c>
      <c r="J252" s="111" t="str">
        <f>IFERROR(VLOOKUP(D252,DB!A:G,7,0),"")</f>
        <v/>
      </c>
      <c r="K252" s="117"/>
      <c r="L252" s="118" t="str">
        <f>IFERROR(VLOOKUP(D252,DB!A:I,9,0),"")</f>
        <v/>
      </c>
    </row>
  </sheetData>
  <dataValidations count="2">
    <dataValidation allowBlank="1" showInputMessage="1" showErrorMessage="1" sqref="E1" xr:uid="{380493DB-286A-4683-AF55-C78F04945A49}"/>
    <dataValidation type="list" allowBlank="1" showInputMessage="1" showErrorMessage="1" sqref="E3 E5:E2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2025-10-07T12:25:13Z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