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131" documentId="13_ncr:1_{F6CB121F-512D-4AA6-A0C1-0FB36C537598}" xr6:coauthVersionLast="47" xr6:coauthVersionMax="47" xr10:uidLastSave="{28E72ACF-B075-4427-8283-7B23DEFBBA2C}"/>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<sst xmlns="http://schemas.openxmlformats.org/spreadsheetml/2006/main" count="178600" uniqueCount="39084">
  <si>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</si>
  <si>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</si>
  <si>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</si>
  <si>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</si>
  <si>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</si>
  <si>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</si>
  <si>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</si>
  <si>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</si>
  <si>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</si>
  <si>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</si>
  <si>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</si>
  <si>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</si>
  <si>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</si>
  <si>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</si>
  <si>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</si>
  <si>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</si>
  <si>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</si>
  <si>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</si>
  <si>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</si>
  <si>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</si>
  <si>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</si>
  <si>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</si>
  <si>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</si>
  <si>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</si>
  <si>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</si>
  <si>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</si>
  <si>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</si>
  <si>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</si>
  <si>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</si>
  <si>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</si>
  <si>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</si>
  <si>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</si>
  <si>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</si>
  <si>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</si>
  <si>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</si>
  <si>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</si>
  <si>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</si>
  <si>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</si>
  <si>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</si>
  <si>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</si>
  <si>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</si>
  <si>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</si>
  <si>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</si>
  <si>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</si>
  <si>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</si>
  <si>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</si>
  <si>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</si>
  <si>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</si>
  <si>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</si>
  <si>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</si>
  <si>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</si>
  <si>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</si>
  <si>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</si>
  <si>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</si>
  <si>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</si>
  <si>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</si>
  <si>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</si>
  <si>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</si>
  <si>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</si>
  <si>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</si>
  <si>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</si>
  <si>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</si>
  <si>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</si>
  <si>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</si>
  <si>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</si>
  <si>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</si>
  <si>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</si>
  <si>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</si>
  <si>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</si>
  <si>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</si>
  <si>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</si>
  <si>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</si>
  <si>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</si>
  <si>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</si>
  <si>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</si>
  <si>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</si>
  <si>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</si>
  <si>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</si>
  <si>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</si>
  <si>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</si>
  <si>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</si>
  <si>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</si>
  <si>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</si>
  <si>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</si>
  <si>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</si>
  <si>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</si>
  <si>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</si>
  <si>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</si>
  <si>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</si>
  <si>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</si>
  <si>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</si>
  <si>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</si>
  <si>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</si>
  <si>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</si>
  <si>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</si>
  <si>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</si>
  <si>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</si>
  <si>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</si>
  <si>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</si>
  <si>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</si>
  <si>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</si>
  <si>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</si>
  <si>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</si>
  <si>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</si>
  <si>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</si>
  <si>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</si>
  <si>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</si>
  <si>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</si>
  <si>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</si>
  <si>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</si>
  <si>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</si>
  <si>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</si>
  <si>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</si>
  <si>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</si>
  <si>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</si>
  <si>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</si>
  <si>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</si>
  <si>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</si>
  <si>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</si>
  <si>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</si>
  <si>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</si>
  <si>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</si>
  <si>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</si>
  <si>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</si>
  <si>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</si>
  <si>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</si>
  <si>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</si>
  <si>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</si>
  <si>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</si>
  <si>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</si>
  <si>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</si>
  <si>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</si>
  <si>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</si>
  <si>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</si>
  <si>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</si>
  <si>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</si>
  <si>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</si>
  <si>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</si>
  <si>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</si>
  <si>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</si>
  <si>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</si>
  <si>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</si>
  <si>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</si>
  <si>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</si>
  <si>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</si>
  <si>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</si>
  <si>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</si>
  <si>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</si>
  <si>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</si>
  <si>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</si>
  <si>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</si>
  <si>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</si>
  <si>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</si>
  <si>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</si>
  <si>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</si>
  <si>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</si>
  <si>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</si>
  <si>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</si>
  <si>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</si>
  <si>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</si>
  <si>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</si>
  <si>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</si>
  <si>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</si>
  <si>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</si>
  <si>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</si>
  <si>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</si>
  <si>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</si>
  <si>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</si>
  <si>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</si>
  <si>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</si>
  <si>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</si>
  <si>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</si>
  <si>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</si>
  <si>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</si>
  <si>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</si>
  <si>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</si>
  <si>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</si>
  <si>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</si>
  <si>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</si>
  <si>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</si>
  <si>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</si>
  <si>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</si>
  <si>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</si>
  <si>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</si>
  <si>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</si>
  <si>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</si>
  <si>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</si>
  <si>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</si>
  <si>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</si>
  <si>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</si>
  <si>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</si>
  <si>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</si>
  <si>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</si>
  <si>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</si>
  <si>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</si>
  <si>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</si>
  <si>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</si>
  <si>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</si>
  <si>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</si>
  <si>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</si>
  <si>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</si>
  <si>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</si>
  <si>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</si>
  <si>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</si>
  <si>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</si>
  <si>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</si>
  <si>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</si>
  <si>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</si>
  <si>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</si>
  <si>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</si>
  <si>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</si>
  <si>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</si>
  <si>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</si>
  <si>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</si>
  <si>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</si>
  <si>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</si>
  <si>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</si>
  <si>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</si>
  <si>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</si>
  <si>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</si>
  <si>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</si>
  <si>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</si>
  <si>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</si>
  <si>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</si>
  <si>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</si>
  <si>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</si>
  <si>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</si>
  <si>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</si>
  <si>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</si>
  <si>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</si>
  <si>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</si>
  <si>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</si>
  <si>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</si>
  <si>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</si>
  <si>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</si>
  <si>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</si>
  <si>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</si>
  <si>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</si>
  <si>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</si>
  <si>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</si>
  <si>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</si>
  <si>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</si>
  <si>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</si>
  <si>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</si>
  <si>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</si>
  <si>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</si>
  <si>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</si>
  <si>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</si>
  <si>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</si>
  <si>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</si>
  <si>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</si>
  <si>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</si>
  <si>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</si>
  <si>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</si>
  <si>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</si>
  <si>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</si>
  <si>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</si>
  <si>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</si>
  <si>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</si>
  <si>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</si>
  <si>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</si>
  <si>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</si>
  <si>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</si>
  <si>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</si>
  <si>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</si>
  <si>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</si>
  <si>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</si>
  <si>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</si>
  <si>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</si>
  <si>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</si>
  <si>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</si>
  <si>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</si>
  <si>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</si>
  <si>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</si>
  <si>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</si>
  <si>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</si>
  <si>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</si>
  <si>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</si>
  <si>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</si>
  <si>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</si>
  <si>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</si>
  <si>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</si>
  <si>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</si>
  <si>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</si>
  <si>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</si>
  <si>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</si>
  <si>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</si>
  <si>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</si>
  <si>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</si>
  <si>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</si>
  <si>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</si>
  <si>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</si>
  <si>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</si>
  <si>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</si>
  <si>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</si>
  <si>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</si>
  <si>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</si>
  <si>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</si>
  <si>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</si>
  <si>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</si>
  <si>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</si>
  <si>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</si>
  <si>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</si>
  <si>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</si>
  <si>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</si>
  <si>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</si>
  <si>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</si>
  <si>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</si>
  <si>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</si>
  <si>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</si>
  <si>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</si>
  <si>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</si>
  <si>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</si>
  <si>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</si>
  <si>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</si>
  <si>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</si>
  <si>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</si>
  <si>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</si>
  <si>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</si>
  <si>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</si>
  <si>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</si>
  <si>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</si>
  <si>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</si>
  <si>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</si>
  <si>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</si>
  <si>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</si>
  <si>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</si>
  <si>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</si>
  <si>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</si>
  <si>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</si>
  <si>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</si>
  <si>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</si>
  <si>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</si>
  <si>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</si>
  <si>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</si>
  <si>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</si>
  <si>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</si>
  <si>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</si>
  <si>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</si>
  <si>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</si>
  <si>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</si>
  <si>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</si>
  <si>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</si>
  <si>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</si>
  <si>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</si>
  <si>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</si>
  <si>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</si>
  <si>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</si>
  <si>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</si>
  <si>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</si>
  <si>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</si>
  <si>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</si>
  <si>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</si>
  <si>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</si>
  <si>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</si>
  <si>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</si>
  <si>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</si>
  <si>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</si>
  <si>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</si>
  <si>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</si>
  <si>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</si>
  <si>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</si>
  <si>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</si>
  <si>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</si>
  <si>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</si>
  <si>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</si>
  <si>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</si>
  <si>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</si>
  <si>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</si>
  <si>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</si>
  <si>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</si>
  <si>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</si>
  <si>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</si>
  <si>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</si>
  <si>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</si>
  <si>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</si>
  <si>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</si>
  <si>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</si>
  <si>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</si>
  <si>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</si>
  <si>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</si>
  <si>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</si>
  <si>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</si>
  <si>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</si>
  <si>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</si>
  <si>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</si>
  <si>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</si>
  <si>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</si>
  <si>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</si>
  <si>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</si>
  <si>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</si>
  <si>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</si>
  <si>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</si>
  <si>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</si>
  <si>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</si>
  <si>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</si>
  <si>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</si>
  <si>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</si>
  <si>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</si>
  <si>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</si>
  <si>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</si>
  <si>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</si>
  <si>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</si>
  <si>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</si>
  <si>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</si>
  <si>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</si>
  <si>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</si>
  <si>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</si>
  <si>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</si>
  <si>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</si>
  <si>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</si>
  <si>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</si>
  <si>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</si>
  <si>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</si>
  <si>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</si>
  <si>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</si>
  <si>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</si>
  <si>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</si>
  <si>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</si>
  <si>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</si>
  <si>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</si>
  <si>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</si>
  <si>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</si>
  <si>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</si>
  <si>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</si>
  <si>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</si>
  <si>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</si>
  <si>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</si>
  <si>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</si>
  <si>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</si>
  <si>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</si>
  <si>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</si>
  <si>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</si>
  <si>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</si>
  <si>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</si>
  <si>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</si>
  <si>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</si>
  <si>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</si>
  <si>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</si>
  <si>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</si>
  <si>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</si>
  <si>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</si>
  <si>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</si>
  <si>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</si>
  <si>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</si>
  <si>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</si>
  <si>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</si>
  <si>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</si>
  <si>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</si>
  <si>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</si>
  <si>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</si>
  <si>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</si>
  <si>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</si>
  <si>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</si>
  <si>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</si>
  <si>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</si>
  <si>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</si>
  <si>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</si>
  <si>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</si>
  <si>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</si>
  <si>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</si>
  <si>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</si>
  <si>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</si>
  <si>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</si>
  <si>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</si>
  <si>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</si>
  <si>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</si>
  <si>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</si>
  <si>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</si>
  <si>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</si>
  <si>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</si>
  <si>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</si>
  <si>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</si>
  <si>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</si>
  <si>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</si>
  <si>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</si>
  <si>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</si>
  <si>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</si>
  <si>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</si>
  <si>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</si>
  <si>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</si>
  <si>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</si>
  <si>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</si>
  <si>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</si>
  <si>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</si>
  <si>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</si>
  <si>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</si>
  <si>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</si>
  <si>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</si>
  <si>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</si>
  <si>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</si>
  <si>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</si>
  <si>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</si>
  <si>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</si>
  <si>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</si>
  <si>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</si>
  <si>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</si>
  <si>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</si>
  <si>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</si>
  <si>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</si>
  <si>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</si>
  <si>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</si>
  <si>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</si>
  <si>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</si>
  <si>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</si>
  <si>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</si>
  <si>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</si>
  <si>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</si>
  <si>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</si>
  <si>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</si>
  <si>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</si>
  <si>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</si>
  <si>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</si>
  <si>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</si>
  <si>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</si>
  <si>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</si>
  <si>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</si>
  <si>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</si>
  <si>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</si>
  <si>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</si>
  <si>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</si>
  <si>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</si>
  <si>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</si>
  <si>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</si>
  <si>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</si>
  <si>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</si>
  <si>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</si>
  <si>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</si>
  <si>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</si>
  <si>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</si>
  <si>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</si>
  <si>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</si>
  <si>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</si>
  <si>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</si>
  <si>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</si>
  <si>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</si>
  <si>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</si>
  <si>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</si>
  <si>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</si>
  <si>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</si>
  <si>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</si>
  <si>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</si>
  <si>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</si>
  <si>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</si>
  <si>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</si>
  <si>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</si>
  <si>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</si>
  <si>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</si>
  <si>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</si>
  <si>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</si>
  <si>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</si>
  <si>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</si>
  <si>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</si>
  <si>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</si>
  <si>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</si>
  <si>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</si>
  <si>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</si>
  <si>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</si>
  <si>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</si>
  <si>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</si>
  <si>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</si>
  <si>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</si>
  <si>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</si>
  <si>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</si>
  <si>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</si>
  <si>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</si>
  <si>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</si>
  <si>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</si>
  <si>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</si>
  <si>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</si>
  <si>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</si>
  <si>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</si>
  <si>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</si>
  <si>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</si>
  <si>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</si>
  <si>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</si>
  <si>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</si>
  <si>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</si>
  <si>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</si>
  <si>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</si>
  <si>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</si>
  <si>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</si>
  <si>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</si>
  <si>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</si>
  <si>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</si>
  <si>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</si>
  <si>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</si>
  <si>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</si>
  <si>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</si>
  <si>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</si>
  <si>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</si>
  <si>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</si>
  <si>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</si>
  <si>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</si>
  <si>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</si>
  <si>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</si>
  <si>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</si>
  <si>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</si>
  <si>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</si>
  <si>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</si>
  <si>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</si>
  <si>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</si>
  <si>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</si>
  <si>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</si>
  <si>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</si>
  <si>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</si>
  <si>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</si>
  <si>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</si>
  <si>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</si>
  <si>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</si>
  <si>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</si>
  <si>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</si>
  <si>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</si>
  <si>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</si>
  <si>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</si>
  <si>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</si>
  <si>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</si>
  <si>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</si>
  <si>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</si>
  <si>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</si>
  <si>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</si>
  <si>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</si>
  <si>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</si>
  <si>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</si>
  <si>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</si>
  <si>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</si>
  <si>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</si>
  <si>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</si>
  <si>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</si>
  <si>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</si>
  <si>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</si>
  <si>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</si>
  <si>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</si>
  <si>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</si>
  <si>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</si>
  <si>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</si>
  <si>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</si>
  <si>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</si>
  <si>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</si>
  <si>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</si>
  <si>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</si>
  <si>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</si>
  <si>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</si>
  <si>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</si>
  <si>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</si>
  <si>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</si>
  <si>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</si>
  <si>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</si>
  <si>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</si>
  <si>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</si>
  <si>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</si>
  <si>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</si>
  <si>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</si>
  <si>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</si>
  <si>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</si>
  <si>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</si>
  <si>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</si>
  <si>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</si>
  <si>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</si>
  <si>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</si>
  <si>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</si>
  <si>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</si>
  <si>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</si>
  <si>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</si>
  <si>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</si>
  <si>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</si>
  <si>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</si>
  <si>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</si>
  <si>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</si>
  <si>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</si>
  <si>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</si>
  <si>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</si>
  <si>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</si>
  <si>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</si>
  <si>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</si>
  <si>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</si>
  <si>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</si>
  <si>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</si>
  <si>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</si>
  <si>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</si>
  <si>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</si>
  <si>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</si>
  <si>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</si>
  <si>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</si>
  <si>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</si>
  <si>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</si>
  <si>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</si>
  <si>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</si>
  <si>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</si>
  <si>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</si>
  <si>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</si>
  <si>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</si>
  <si>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</si>
  <si>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</si>
  <si>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</si>
  <si>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</si>
  <si>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</si>
  <si>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</si>
  <si>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</si>
  <si>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</si>
  <si>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</si>
  <si>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</si>
  <si>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</si>
  <si>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</si>
  <si>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</si>
  <si>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</si>
  <si>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</si>
  <si>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</si>
  <si>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</si>
  <si>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</si>
  <si>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</si>
  <si>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</si>
  <si>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</si>
  <si>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</si>
  <si>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</si>
  <si>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</si>
  <si>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</si>
  <si>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</si>
  <si>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</si>
  <si>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</si>
  <si>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</si>
  <si>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</si>
  <si>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</si>
  <si>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</si>
  <si>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</si>
  <si>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</si>
  <si>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</si>
  <si>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</si>
  <si>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</si>
  <si>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</si>
  <si>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</si>
  <si>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</si>
  <si>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</si>
  <si>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</si>
  <si>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</si>
  <si>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</si>
  <si>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</si>
  <si>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</si>
  <si>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</si>
  <si>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</si>
  <si>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</si>
  <si>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</si>
  <si>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</si>
  <si>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</si>
  <si>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</si>
  <si>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</si>
  <si>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</si>
  <si>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</si>
  <si>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</si>
  <si>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</si>
  <si>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</si>
  <si>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</si>
  <si>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</si>
  <si>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</si>
  <si>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</si>
  <si>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</si>
  <si>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</si>
  <si>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</si>
  <si>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</si>
  <si>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</si>
  <si>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</si>
  <si>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</si>
  <si>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</si>
  <si>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</si>
  <si>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</si>
  <si>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</si>
  <si>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</si>
  <si>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</si>
  <si>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</si>
  <si>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</si>
  <si>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</si>
  <si>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</si>
  <si>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</si>
  <si>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</si>
  <si>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</si>
  <si>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</si>
  <si>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</si>
  <si>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</si>
  <si>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</si>
  <si>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</si>
  <si>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</si>
  <si>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</si>
  <si>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</si>
  <si>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</si>
  <si>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</si>
  <si>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</si>
  <si>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</si>
  <si>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</si>
  <si>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</si>
  <si>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</si>
  <si>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</si>
  <si>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</si>
  <si>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</si>
  <si>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</si>
  <si>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</si>
  <si>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</si>
  <si>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</si>
  <si>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</si>
  <si>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</si>
  <si>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</si>
  <si>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</si>
  <si>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</si>
  <si>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</si>
  <si>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</si>
  <si>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</si>
  <si>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</si>
  <si>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</si>
  <si>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</si>
  <si>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</si>
  <si>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</si>
  <si>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</si>
  <si>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</si>
  <si>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</si>
  <si>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</si>
  <si>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</si>
  <si>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</si>
  <si>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</si>
  <si>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</si>
  <si>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</si>
  <si>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</si>
  <si>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</si>
  <si>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</si>
  <si>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</si>
  <si>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</si>
  <si>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</si>
  <si>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</si>
  <si>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</si>
  <si>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</si>
  <si>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</si>
  <si>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</si>
  <si>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</si>
  <si>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</si>
  <si>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</si>
  <si>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</si>
  <si>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</si>
  <si>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</si>
  <si>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</si>
  <si>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</si>
  <si>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</si>
  <si>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</si>
  <si>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</si>
  <si>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</si>
  <si>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</si>
  <si>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</si>
  <si>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</si>
  <si>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</si>
  <si>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</si>
  <si>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</si>
  <si>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</si>
  <si>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</si>
  <si>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</si>
  <si>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</si>
  <si>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</si>
  <si>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</si>
  <si>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</si>
  <si>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</si>
  <si>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</si>
  <si>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</si>
  <si>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</si>
  <si>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</si>
  <si>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</si>
  <si>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</si>
  <si>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</si>
  <si>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</si>
  <si>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</si>
  <si>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</si>
  <si>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</si>
  <si>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</si>
  <si>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</si>
  <si>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</si>
  <si>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</si>
  <si>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</si>
  <si>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</si>
  <si>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</si>
  <si>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</si>
  <si>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</si>
  <si>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</si>
  <si>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</si>
  <si>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</si>
  <si>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</si>
  <si>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</si>
  <si>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</si>
  <si>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</si>
  <si>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</si>
  <si>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</si>
  <si>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</si>
  <si>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</si>
  <si>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</si>
  <si>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</si>
  <si>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</si>
  <si>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</si>
  <si>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</si>
  <si>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</si>
  <si>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</si>
  <si>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</si>
  <si>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</si>
  <si>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</si>
  <si>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</si>
  <si>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</si>
  <si>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</si>
  <si>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</si>
  <si>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</si>
  <si>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</si>
  <si>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</si>
  <si>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</si>
  <si>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</si>
  <si>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</si>
  <si>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</si>
  <si>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</si>
  <si>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</si>
  <si>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</si>
  <si>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</si>
  <si>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</si>
  <si>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</si>
  <si>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</si>
  <si>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</si>
  <si>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</si>
  <si>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</si>
  <si>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</si>
  <si>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</si>
  <si>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</si>
  <si>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</si>
  <si>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</si>
  <si>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</si>
  <si>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</si>
  <si>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</si>
  <si>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</si>
  <si>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</si>
  <si>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</si>
  <si>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</si>
  <si>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</si>
  <si>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</si>
  <si>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</si>
  <si>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</si>
  <si>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</si>
  <si>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</si>
  <si>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</si>
  <si>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</si>
  <si>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</si>
  <si>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</si>
  <si>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</si>
  <si>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</si>
  <si>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</si>
  <si>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</si>
  <si>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</si>
  <si>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</si>
  <si>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</si>
  <si>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</si>
  <si>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</si>
  <si>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</si>
  <si>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</si>
  <si>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</si>
  <si>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</si>
  <si>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</si>
  <si>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</si>
  <si>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</si>
  <si>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</si>
  <si>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</si>
  <si>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</si>
  <si>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</si>
  <si>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</si>
  <si>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</si>
  <si>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</si>
  <si>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</si>
  <si>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</si>
  <si>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</si>
  <si>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</si>
  <si>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</si>
  <si>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</si>
  <si>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</si>
  <si>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</si>
  <si>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</si>
  <si>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</si>
  <si>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</si>
  <si>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</si>
  <si>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</si>
  <si>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</si>
  <si>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</si>
  <si>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</si>
  <si>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</si>
  <si>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</si>
  <si>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</si>
  <si>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</si>
  <si>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</si>
  <si>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</si>
  <si>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</si>
  <si>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</si>
  <si>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</si>
  <si>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</si>
  <si>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</si>
  <si>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</si>
  <si>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</si>
  <si>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</si>
  <si>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</si>
  <si>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</si>
  <si>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</si>
  <si>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</si>
  <si>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</si>
  <si>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</si>
  <si>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</si>
  <si>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</si>
  <si>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</si>
  <si>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</si>
  <si>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</si>
  <si>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</si>
  <si>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</si>
  <si>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</si>
  <si>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</si>
  <si>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</si>
  <si>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</si>
  <si>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</si>
  <si>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</si>
  <si>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</si>
  <si>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</si>
  <si>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</si>
  <si>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</si>
  <si>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</si>
  <si>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</si>
  <si>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</si>
  <si>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</si>
  <si>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</si>
  <si>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</si>
  <si>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</si>
  <si>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</si>
  <si>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</si>
  <si>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</si>
  <si>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</si>
  <si>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</si>
  <si>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</si>
  <si>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</si>
  <si>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</si>
  <si>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</si>
  <si>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</si>
  <si>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</si>
  <si>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</si>
  <si>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</si>
  <si>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</si>
  <si>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</si>
  <si>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</si>
  <si>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</si>
  <si>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</si>
  <si>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</si>
  <si>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</si>
  <si>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</si>
  <si>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</si>
  <si>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</si>
  <si>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</si>
  <si>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</si>
  <si>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</si>
  <si>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</si>
  <si>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</si>
  <si>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</si>
  <si>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</si>
  <si>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</si>
  <si>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</si>
  <si>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</si>
  <si>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</si>
  <si>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</si>
  <si>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</si>
  <si>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</si>
  <si>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</si>
  <si>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</si>
  <si>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</si>
  <si>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</si>
  <si>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</si>
  <si>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</si>
  <si>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</si>
  <si>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</si>
  <si>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</si>
  <si>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</si>
  <si>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</si>
  <si>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</si>
  <si>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</si>
  <si>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</si>
  <si>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</si>
  <si>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</si>
  <si>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</si>
  <si>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</si>
  <si>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</si>
  <si>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</si>
  <si>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</si>
  <si>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</si>
  <si>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</si>
  <si>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</si>
  <si>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</si>
  <si>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</si>
  <si>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</si>
  <si>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</si>
  <si>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</si>
  <si>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</si>
  <si>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</si>
  <si>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</si>
  <si>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</si>
  <si>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</si>
  <si>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</si>
  <si>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</si>
  <si>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</si>
  <si>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</si>
  <si>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</si>
  <si>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</si>
  <si>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</si>
  <si>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</si>
  <si>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</si>
  <si>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</si>
  <si>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</si>
  <si>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</si>
  <si>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</si>
  <si>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</si>
  <si>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</si>
  <si>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</si>
  <si>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</si>
  <si>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</si>
  <si>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</si>
  <si>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</si>
  <si>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</si>
  <si>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</si>
  <si>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</si>
  <si>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</si>
  <si>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</si>
  <si>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</si>
  <si>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</si>
  <si>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</si>
  <si>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</si>
  <si>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</si>
  <si>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</si>
  <si>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</si>
  <si>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</si>
  <si>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</si>
  <si>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</si>
  <si>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</si>
  <si>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</si>
  <si>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</si>
  <si>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</si>
  <si>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</si>
  <si>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</si>
  <si>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</si>
  <si>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</si>
  <si>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</si>
  <si>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</si>
  <si>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</si>
  <si>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</si>
  <si>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</si>
  <si>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</si>
  <si>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</si>
  <si>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</si>
  <si>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</si>
  <si>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</si>
  <si>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</si>
  <si>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</si>
  <si>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</si>
  <si>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</si>
  <si>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</si>
  <si>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</si>
  <si>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</si>
  <si>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</si>
  <si>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</si>
  <si>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</si>
  <si>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</si>
  <si>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</si>
  <si>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</si>
  <si>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</si>
  <si>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</si>
  <si>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</si>
  <si>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</si>
  <si>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</si>
  <si>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</si>
  <si>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</si>
  <si>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</si>
  <si>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</si>
  <si>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</si>
  <si>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</si>
  <si>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</si>
  <si>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</si>
  <si>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</si>
  <si>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</si>
  <si>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</si>
  <si>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</si>
  <si>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</si>
  <si>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</si>
  <si>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</si>
  <si>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</si>
  <si>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</si>
  <si>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</si>
  <si>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</si>
  <si>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</si>
  <si>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</si>
  <si>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</si>
  <si>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</si>
  <si>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</si>
  <si>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</si>
  <si>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</si>
  <si>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</si>
  <si>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</si>
  <si>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</si>
  <si>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</si>
  <si>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</si>
  <si>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</si>
  <si>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</si>
  <si>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</si>
  <si>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</si>
  <si>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</si>
  <si>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</si>
  <si>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</si>
  <si>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</si>
  <si>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</si>
  <si>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</si>
  <si>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</si>
  <si>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</si>
  <si>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</si>
  <si>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</si>
  <si>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</si>
  <si>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</si>
  <si>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</si>
  <si>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</si>
  <si>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</si>
  <si>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</si>
  <si>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</si>
  <si>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</si>
  <si>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</si>
  <si>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</si>
  <si>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</si>
  <si>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</si>
  <si>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</si>
  <si>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</si>
  <si>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</si>
  <si>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</si>
  <si>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</si>
  <si>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</si>
  <si>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</si>
  <si>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</si>
  <si>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</si>
  <si>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</si>
  <si>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</si>
  <si>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</si>
  <si>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</si>
  <si>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</si>
  <si>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</si>
  <si>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</si>
  <si>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</si>
  <si>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</si>
  <si>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</si>
  <si>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</si>
  <si>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</si>
  <si>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</si>
  <si>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</si>
  <si>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</si>
  <si>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</si>
  <si>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</si>
  <si>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</si>
  <si>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</si>
  <si>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</si>
  <si>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</si>
  <si>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</si>
  <si>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</si>
  <si>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</si>
  <si>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</si>
  <si>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</si>
  <si>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</si>
  <si>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</si>
  <si>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</si>
  <si>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</si>
  <si>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</si>
  <si>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</si>
  <si>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</si>
  <si>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</si>
  <si>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</si>
  <si>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</si>
  <si>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</si>
  <si>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</si>
  <si>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</si>
  <si>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</si>
  <si>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</si>
  <si>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</si>
  <si>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</si>
  <si>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</si>
  <si>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</si>
  <si>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</si>
  <si>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</si>
  <si>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</si>
  <si>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</si>
  <si>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</si>
  <si>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</si>
  <si>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</si>
  <si>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</si>
  <si>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</si>
  <si>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</si>
  <si>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</si>
  <si>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</si>
  <si>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</si>
  <si>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</si>
  <si>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</si>
  <si>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</si>
  <si>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</si>
  <si>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</si>
  <si>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</si>
  <si>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</si>
  <si>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</si>
  <si>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</si>
  <si>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</si>
  <si>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</si>
  <si>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</si>
  <si>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</si>
  <si>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</si>
  <si>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</si>
  <si>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</si>
  <si>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</si>
  <si>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</si>
  <si>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</si>
  <si>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</si>
  <si>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</si>
  <si>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</si>
  <si>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</si>
  <si>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</si>
  <si>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</si>
  <si>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</si>
  <si>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</si>
  <si>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</si>
  <si>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</si>
  <si>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</si>
  <si>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</si>
  <si>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</si>
  <si>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</si>
  <si>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</si>
  <si>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</si>
  <si>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</si>
  <si>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</si>
  <si>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</si>
  <si>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</si>
  <si>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</si>
  <si>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</si>
  <si>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</si>
  <si>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</si>
  <si>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</si>
  <si>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</si>
  <si>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</si>
  <si>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</si>
  <si>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</si>
  <si>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</si>
  <si>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</si>
  <si>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</si>
  <si>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</si>
  <si>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</si>
  <si>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</si>
  <si>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</si>
  <si>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</si>
  <si>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</si>
  <si>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</si>
  <si>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</si>
  <si>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</si>
  <si>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</si>
  <si>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</si>
  <si>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</si>
  <si>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</si>
  <si>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</si>
  <si>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</si>
  <si>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</si>
  <si>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</si>
  <si>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</si>
  <si>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</si>
  <si>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</si>
  <si>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</si>
  <si>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</si>
  <si>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</si>
  <si>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</si>
  <si>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</si>
  <si>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</si>
  <si>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</si>
  <si>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</si>
  <si>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</si>
  <si>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</si>
  <si>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</si>
  <si>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</si>
  <si>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</si>
  <si>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</si>
  <si>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</si>
  <si>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</si>
  <si>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</si>
  <si>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</si>
  <si>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</si>
  <si>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</si>
  <si>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</si>
  <si>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</si>
  <si>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</si>
  <si>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</si>
  <si>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</si>
  <si>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</si>
  <si>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</si>
  <si>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</si>
  <si>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</si>
  <si>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</si>
  <si>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</si>
  <si>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</si>
  <si>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</si>
  <si>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</si>
  <si>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</si>
  <si>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</si>
  <si>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</si>
  <si>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</si>
  <si>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</si>
  <si>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</si>
  <si>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</si>
  <si>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</si>
  <si>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</si>
  <si>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</si>
  <si>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</si>
  <si>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</si>
  <si>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</si>
  <si>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</si>
  <si>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</si>
  <si>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</si>
  <si>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</si>
  <si>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</si>
  <si>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</si>
  <si>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</si>
  <si>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</si>
  <si>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</si>
  <si>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</si>
  <si>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</si>
  <si>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</si>
  <si>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</si>
  <si>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</si>
  <si>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</si>
  <si>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</si>
  <si>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</si>
  <si>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</si>
  <si>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</si>
  <si>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</si>
  <si>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</si>
  <si>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</si>
  <si>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</si>
  <si>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</si>
  <si>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</si>
  <si>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</si>
  <si>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</si>
  <si>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</si>
  <si>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</si>
  <si>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</si>
  <si>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</si>
  <si>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</si>
  <si>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</si>
  <si>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</si>
  <si>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</si>
  <si>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</si>
  <si>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</si>
  <si>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</si>
  <si>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</si>
  <si>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</si>
  <si>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</si>
  <si>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</si>
  <si>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</si>
  <si>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</si>
  <si>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</si>
  <si>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</si>
  <si>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</si>
  <si>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</si>
  <si>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</si>
  <si>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</si>
  <si>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</si>
  <si>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</si>
  <si>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</si>
  <si>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</si>
  <si>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</si>
  <si>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</si>
  <si>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</si>
  <si>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</si>
  <si>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</si>
  <si>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</si>
  <si>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</si>
  <si>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</si>
  <si>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</si>
  <si>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</si>
  <si>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</si>
  <si>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</si>
  <si>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</si>
  <si>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</si>
  <si>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</si>
  <si>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</si>
  <si>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</si>
  <si>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</si>
  <si>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</si>
  <si>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</si>
  <si>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</si>
  <si>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</si>
  <si>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</si>
  <si>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</si>
  <si>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</si>
  <si>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</si>
  <si>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</si>
  <si>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</si>
  <si>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</si>
  <si>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</si>
  <si>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</si>
  <si>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</si>
  <si>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</si>
  <si>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</si>
  <si>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</si>
  <si>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</si>
  <si>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</si>
  <si>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</si>
  <si>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</si>
  <si>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</si>
  <si>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</si>
  <si>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</si>
  <si>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</si>
  <si>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</si>
  <si>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</si>
  <si>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</si>
  <si>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</si>
  <si>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</si>
  <si>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</si>
  <si>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</si>
  <si>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</si>
  <si>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</si>
  <si>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</si>
  <si>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</si>
  <si>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</si>
  <si>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</si>
  <si>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</si>
  <si>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</si>
  <si>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</si>
  <si>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</si>
  <si>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</si>
  <si>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</si>
  <si>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</si>
  <si>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</si>
  <si>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</si>
  <si>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</si>
  <si>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</si>
  <si>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</si>
  <si>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</si>
  <si>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</si>
  <si>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</si>
  <si>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</si>
  <si>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</si>
  <si>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</si>
  <si>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</si>
  <si>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</si>
  <si>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</si>
  <si>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</si>
  <si>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</si>
  <si>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</si>
  <si>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</si>
  <si>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</si>
  <si>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</si>
  <si>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</si>
  <si>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</si>
  <si>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</si>
  <si>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</si>
  <si>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</si>
  <si>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</si>
  <si>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</si>
  <si>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</si>
  <si>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</si>
  <si>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</si>
  <si>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</si>
  <si>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</si>
  <si>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</si>
  <si>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</si>
  <si>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</si>
  <si>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</si>
  <si>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</si>
  <si>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</si>
  <si>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</si>
  <si>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</si>
  <si>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</si>
  <si>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</si>
  <si>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</si>
  <si>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</si>
  <si>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</si>
  <si>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</si>
  <si>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</si>
  <si>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</si>
  <si>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</si>
  <si>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</si>
  <si>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</si>
  <si>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</si>
  <si>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</si>
  <si>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</si>
  <si>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</si>
  <si>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</si>
  <si>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</si>
  <si>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</si>
  <si>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</si>
  <si>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</si>
  <si>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</si>
  <si>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</si>
  <si>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</si>
  <si>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</si>
  <si>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</si>
  <si>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</si>
  <si>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</si>
  <si>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</si>
  <si>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</si>
  <si>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</si>
  <si>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</si>
  <si>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</si>
  <si>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</si>
  <si>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</si>
  <si>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</si>
  <si>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</si>
  <si>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</si>
  <si>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</si>
  <si>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</si>
  <si>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</si>
  <si>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</si>
  <si>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</si>
  <si>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</si>
  <si>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</si>
  <si>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</si>
  <si>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</si>
  <si>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</si>
  <si>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</si>
  <si>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</si>
  <si>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</si>
  <si>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</si>
  <si>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</si>
  <si>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</si>
  <si>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</si>
  <si>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</si>
  <si>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</si>
  <si>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</si>
  <si>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</si>
  <si>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</si>
  <si>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</si>
  <si>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</si>
  <si>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</si>
  <si>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</si>
  <si>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</si>
  <si>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</si>
  <si>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</si>
  <si>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</si>
  <si>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</si>
  <si>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</si>
  <si>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</si>
  <si>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</si>
  <si>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</si>
  <si>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</si>
  <si>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</si>
  <si>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</si>
  <si>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</si>
  <si>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</si>
  <si>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</si>
  <si>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</si>
  <si>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</si>
  <si>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</si>
  <si>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</si>
  <si>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</si>
  <si>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</si>
  <si>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</si>
  <si>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</si>
  <si>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</si>
  <si>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</si>
  <si>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</si>
  <si>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</si>
  <si>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</si>
  <si>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</si>
  <si>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</si>
  <si>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</si>
  <si>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</si>
  <si>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</si>
  <si>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</si>
  <si>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</si>
  <si>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</si>
  <si>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</si>
  <si>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</si>
  <si>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</si>
  <si>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</si>
  <si>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</si>
  <si>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</si>
  <si>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</si>
  <si>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</si>
  <si>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</si>
  <si>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</si>
  <si>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</si>
  <si>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</si>
  <si>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</si>
  <si>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</si>
  <si>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</si>
  <si>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</si>
  <si>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</si>
  <si>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</si>
  <si>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</si>
  <si>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</si>
  <si>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</si>
  <si>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</si>
  <si>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</si>
  <si>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</si>
  <si>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</si>
  <si>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</si>
  <si>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</si>
  <si>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</si>
  <si>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</si>
  <si>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</si>
  <si>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</si>
  <si>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</si>
  <si>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</si>
  <si>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</si>
  <si>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</si>
  <si>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</si>
  <si>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</si>
  <si>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</si>
  <si>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</si>
  <si>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</si>
  <si>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</si>
  <si>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</si>
  <si>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</si>
  <si>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</si>
  <si>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</si>
  <si>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</si>
  <si>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</si>
  <si>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</si>
  <si>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</si>
  <si>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</si>
  <si>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</si>
  <si>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</si>
  <si>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</si>
  <si>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</si>
  <si>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</si>
  <si>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</si>
  <si>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</si>
  <si>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</si>
  <si>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</si>
  <si>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</si>
  <si>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</si>
  <si>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</si>
  <si>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</si>
  <si>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</si>
  <si>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</si>
  <si>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</si>
  <si>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</si>
  <si>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</si>
  <si>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</si>
  <si>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</si>
  <si>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</si>
  <si>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</si>
  <si>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</si>
  <si>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</si>
  <si>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</si>
  <si>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</si>
  <si>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</si>
  <si>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</si>
  <si>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</si>
  <si>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</si>
  <si>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</si>
  <si>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</si>
  <si>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</si>
  <si>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</si>
  <si>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</si>
  <si>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</si>
  <si>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</si>
  <si>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</si>
  <si>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</si>
  <si>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</si>
  <si>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</si>
  <si>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</si>
  <si>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</si>
  <si>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</si>
  <si>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</si>
  <si>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</si>
  <si>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</si>
  <si>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</si>
  <si>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</si>
  <si>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</si>
  <si>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</si>
  <si>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</si>
  <si>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</si>
  <si>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</si>
  <si>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</si>
  <si>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</si>
  <si>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</si>
  <si>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</si>
  <si>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</si>
  <si>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</si>
  <si>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</si>
  <si>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</si>
  <si>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</si>
  <si>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</si>
  <si>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</si>
  <si>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</si>
  <si>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</si>
  <si>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</si>
  <si>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</si>
  <si>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</si>
  <si>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</si>
  <si>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</si>
  <si>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</si>
  <si>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</si>
  <si>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</si>
  <si>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</si>
  <si>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</si>
  <si>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</si>
  <si>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</si>
  <si>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</si>
  <si>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</si>
  <si>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</si>
  <si>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</si>
  <si>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</si>
  <si>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</si>
  <si>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</si>
  <si>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</si>
  <si>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</si>
  <si>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</si>
  <si>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</si>
  <si>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</si>
  <si>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</si>
  <si>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</si>
  <si>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</si>
  <si>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</si>
  <si>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</si>
  <si>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</si>
  <si>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</si>
  <si>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</si>
  <si>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</si>
  <si>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</si>
  <si>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</si>
  <si>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</si>
  <si>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</si>
  <si>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</si>
  <si>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</si>
  <si>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</si>
  <si>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</si>
  <si>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</si>
  <si>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</si>
  <si>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</si>
  <si>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</si>
  <si>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</si>
  <si>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</si>
  <si>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</si>
  <si>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</si>
  <si>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</si>
  <si>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</si>
  <si>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</si>
  <si>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</si>
  <si>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</si>
  <si>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</si>
  <si>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</si>
  <si>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</si>
  <si>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</si>
  <si>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</si>
  <si>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</si>
  <si>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</si>
  <si>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</si>
  <si>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</si>
  <si>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</si>
  <si>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</si>
  <si>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</si>
  <si>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</si>
  <si>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</si>
  <si>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</si>
  <si>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</si>
  <si>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</si>
  <si>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</si>
  <si>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</si>
  <si>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</si>
  <si>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</si>
  <si>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</si>
  <si>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</si>
  <si>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</si>
  <si>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</si>
  <si>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</si>
  <si>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</si>
  <si>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</si>
  <si>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</si>
  <si>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</si>
  <si>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</si>
  <si>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</si>
  <si>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</si>
  <si>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</si>
  <si>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</si>
  <si>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</si>
  <si>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</si>
  <si>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</si>
  <si>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</si>
  <si>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</si>
  <si>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</si>
  <si>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</si>
  <si>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</si>
  <si>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</si>
  <si>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</si>
  <si>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</si>
  <si>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</si>
  <si>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</si>
  <si>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</si>
  <si>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</si>
  <si>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</si>
  <si>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</si>
  <si>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</si>
  <si>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</si>
  <si>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</si>
  <si>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</si>
  <si>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</si>
  <si>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</si>
  <si>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</si>
  <si>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</si>
  <si>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</si>
  <si>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</si>
  <si>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</si>
  <si>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</si>
  <si>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</si>
  <si>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</si>
  <si>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</si>
  <si>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</si>
  <si>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</si>
  <si>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</si>
  <si>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</si>
  <si>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</si>
  <si>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</si>
  <si>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</si>
  <si>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</si>
  <si>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</si>
  <si>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</si>
  <si>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</si>
  <si>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</si>
  <si>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</si>
  <si>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</si>
  <si>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</si>
  <si>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</si>
  <si>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</si>
  <si>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</si>
  <si>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</si>
  <si>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</si>
  <si>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</si>
  <si>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</si>
  <si>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</si>
  <si>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</si>
  <si>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</si>
  <si>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</si>
  <si>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</si>
  <si>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</si>
  <si>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</si>
  <si>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</si>
  <si>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</si>
  <si>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</si>
  <si>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</si>
  <si>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</si>
  <si>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</si>
  <si>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</si>
  <si>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</si>
  <si>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</si>
  <si>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</si>
  <si>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</si>
  <si>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</si>
  <si>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</si>
  <si>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</si>
  <si>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</si>
  <si>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</si>
  <si>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</si>
  <si>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</si>
  <si>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</si>
  <si>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</si>
  <si>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</si>
  <si>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</si>
  <si>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</si>
  <si>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</si>
  <si>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</si>
  <si>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</si>
  <si>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</si>
  <si>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</si>
  <si>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</si>
  <si>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</si>
  <si>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</si>
  <si>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</si>
  <si>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</si>
  <si>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</si>
  <si>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</si>
  <si>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</si>
  <si>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</si>
  <si>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</si>
  <si>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</si>
  <si>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</si>
  <si>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</si>
  <si>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</si>
  <si>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</si>
  <si>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</si>
  <si>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</si>
  <si>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</si>
  <si>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</si>
  <si>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</si>
  <si>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</si>
  <si>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</si>
  <si>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</si>
  <si>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</si>
  <si>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</si>
  <si>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</si>
  <si>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</si>
  <si>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</si>
  <si>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</si>
  <si>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</si>
  <si>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</si>
  <si>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</si>
  <si>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</si>
  <si>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</si>
  <si>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</si>
  <si>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</si>
  <si>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</si>
  <si>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</si>
  <si>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</si>
  <si>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</si>
  <si>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</si>
  <si>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</si>
  <si>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</si>
  <si>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</si>
  <si>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</si>
  <si>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</si>
  <si>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</si>
  <si>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</si>
  <si>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</si>
  <si>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</si>
  <si>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</si>
  <si>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</si>
  <si>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</si>
  <si>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</si>
  <si>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</si>
  <si>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</si>
  <si>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</si>
  <si>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</si>
  <si>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</si>
  <si>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</si>
  <si>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</si>
  <si>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</si>
  <si>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</si>
  <si>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</si>
  <si>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</si>
  <si>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</si>
  <si>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</si>
  <si>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</si>
  <si>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</si>
  <si>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</si>
  <si>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</si>
  <si>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</si>
  <si>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</si>
  <si>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</si>
  <si>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</si>
  <si>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</si>
  <si>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</si>
  <si>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</si>
  <si>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</si>
  <si>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</si>
  <si>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</si>
  <si>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</si>
  <si>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</si>
  <si>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</si>
  <si>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</si>
  <si>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</si>
  <si>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</si>
  <si>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</si>
  <si>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</si>
  <si>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</si>
  <si>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</si>
  <si>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</si>
  <si>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</si>
  <si>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</si>
  <si>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</si>
  <si>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</si>
  <si>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</si>
  <si>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</si>
  <si>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</si>
  <si>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</si>
  <si>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</si>
  <si>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</si>
  <si>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</si>
  <si>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</si>
  <si>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</si>
  <si>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</si>
  <si>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</si>
  <si>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</si>
  <si>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</si>
  <si>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</si>
  <si>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</si>
  <si>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</si>
  <si>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</si>
  <si>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</si>
  <si>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</si>
  <si>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</si>
  <si>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</si>
  <si>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</si>
  <si>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</si>
  <si>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</si>
  <si>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</si>
  <si>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</si>
  <si>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</si>
  <si>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</si>
  <si>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</si>
  <si>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</si>
  <si>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</si>
  <si>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</si>
  <si>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</si>
  <si>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</si>
  <si>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</si>
  <si>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</si>
  <si>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</si>
  <si>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</si>
  <si>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</si>
  <si>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</si>
  <si>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</si>
  <si>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</si>
  <si>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</si>
  <si>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</si>
  <si>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</si>
  <si>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</si>
  <si>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</si>
  <si>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</si>
  <si>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</si>
  <si>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</si>
  <si>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</si>
  <si>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</si>
  <si>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</si>
  <si>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</si>
  <si>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</si>
  <si>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</si>
  <si>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</si>
  <si>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</si>
  <si>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</si>
  <si>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</si>
  <si>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</si>
  <si>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</si>
  <si>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</si>
  <si>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</si>
  <si>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</si>
  <si>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</si>
  <si>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</si>
  <si>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</si>
  <si>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</si>
  <si>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</si>
  <si>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</si>
  <si>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</si>
  <si>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</si>
  <si>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</si>
  <si>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</si>
  <si>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</si>
  <si>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</si>
  <si>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</si>
  <si>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</si>
  <si>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</si>
  <si>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</si>
  <si>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</si>
  <si>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</si>
  <si>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</si>
  <si>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</si>
  <si>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</si>
  <si>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</si>
  <si>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</si>
  <si>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</si>
  <si>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</si>
  <si>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</si>
  <si>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</si>
  <si>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</si>
  <si>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</si>
  <si>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</si>
  <si>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</si>
  <si>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</si>
  <si>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</si>
  <si>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</si>
  <si>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</si>
  <si>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</si>
  <si>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</si>
  <si>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</si>
  <si>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</si>
  <si>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</si>
  <si>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</si>
  <si>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</si>
  <si>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</si>
  <si>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</si>
  <si>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</si>
  <si>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</si>
  <si>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</si>
  <si>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</si>
  <si>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</si>
  <si>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</si>
  <si>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</si>
  <si>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</si>
  <si>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</si>
  <si>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</si>
  <si>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</si>
  <si>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</si>
  <si>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</si>
  <si>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</si>
  <si>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</si>
  <si>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</si>
  <si>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</si>
  <si>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</si>
  <si>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</si>
  <si>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</si>
  <si>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</si>
  <si>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</si>
  <si>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</si>
  <si>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</si>
  <si>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</si>
  <si>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</si>
  <si>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</si>
  <si>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</si>
  <si>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</si>
  <si>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</si>
  <si>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</si>
  <si>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</si>
  <si>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</si>
  <si>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</si>
  <si>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</si>
  <si>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</si>
  <si>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</si>
  <si>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</si>
  <si>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</si>
  <si>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</si>
  <si>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</si>
  <si>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</si>
  <si>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</si>
  <si>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</si>
  <si>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</si>
  <si>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</si>
  <si>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</si>
  <si>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</si>
  <si>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</si>
  <si>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</si>
  <si>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</si>
  <si>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</si>
  <si>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</si>
  <si>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</si>
  <si>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</si>
  <si>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</si>
  <si>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</si>
  <si>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</si>
  <si>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</si>
  <si>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</si>
  <si>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</si>
  <si>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</si>
  <si>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</si>
  <si>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</si>
  <si>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</si>
  <si>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</si>
  <si>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</si>
  <si>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</si>
  <si>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</si>
  <si>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</si>
  <si>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</si>
  <si>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</si>
  <si>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</si>
  <si>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</si>
  <si>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</si>
  <si>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</si>
  <si>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</si>
  <si>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</si>
  <si>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</si>
  <si>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</si>
  <si>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</si>
  <si>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</si>
  <si>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</si>
  <si>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</si>
  <si>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</si>
  <si>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</si>
  <si>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</si>
  <si>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</si>
  <si>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</si>
  <si>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</si>
  <si>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</si>
  <si>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</si>
  <si>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</si>
  <si>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</si>
  <si>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</si>
  <si>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</si>
  <si>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</si>
  <si>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</si>
  <si>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</si>
  <si>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</si>
  <si>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</si>
  <si>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</si>
  <si>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</si>
  <si>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</si>
  <si>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</si>
  <si>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</si>
  <si>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</si>
  <si>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</si>
  <si>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</si>
  <si>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</si>
  <si>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</si>
  <si>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</si>
  <si>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</si>
  <si>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</si>
  <si>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</si>
  <si>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</si>
  <si>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</si>
  <si>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</si>
  <si>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</si>
  <si>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</si>
  <si>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</si>
  <si>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</si>
  <si>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</si>
  <si>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</si>
  <si>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</si>
  <si>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</si>
  <si>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</si>
  <si>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</si>
  <si>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</si>
  <si>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</si>
  <si>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</si>
  <si>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</si>
  <si>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</si>
  <si>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</si>
  <si>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</si>
  <si>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</si>
  <si>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</si>
  <si>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</si>
  <si>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</si>
  <si>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</si>
  <si>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</si>
  <si>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</si>
  <si>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</si>
  <si>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</si>
  <si>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</si>
  <si>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</si>
  <si>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</si>
  <si>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</si>
  <si>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</si>
  <si>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</si>
  <si>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</si>
  <si>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</si>
  <si>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</si>
  <si>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</si>
  <si>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</si>
  <si>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</si>
  <si>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</si>
  <si>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</si>
  <si>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</si>
  <si>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</si>
  <si>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</si>
  <si>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</si>
  <si>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</si>
  <si>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</si>
  <si>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</si>
  <si>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</si>
  <si>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</si>
  <si>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</si>
  <si>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</si>
  <si>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</si>
  <si>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</si>
  <si>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</si>
  <si>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</si>
  <si>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</si>
  <si>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</si>
  <si>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</si>
  <si>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</si>
  <si>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</si>
  <si>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</si>
  <si>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</si>
  <si>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</si>
  <si>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</si>
  <si>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</si>
  <si>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</si>
  <si>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</si>
  <si>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</si>
  <si>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</si>
  <si>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</si>
  <si>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</si>
  <si>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</si>
  <si>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</si>
  <si>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</si>
  <si>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</si>
  <si>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</si>
  <si>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</si>
  <si>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</si>
  <si>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</si>
  <si>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</si>
  <si>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</si>
  <si>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</si>
  <si>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</si>
  <si>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</si>
  <si>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</si>
  <si>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</si>
  <si>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</si>
  <si>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</si>
  <si>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</si>
  <si>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</si>
  <si>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</si>
  <si>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</si>
  <si>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</si>
  <si>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</si>
  <si>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</si>
  <si>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</si>
  <si>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</si>
  <si>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</si>
  <si>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</si>
  <si>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</si>
  <si>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</si>
  <si>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</si>
  <si>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</si>
  <si>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</si>
  <si>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</si>
  <si>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</si>
  <si>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</si>
  <si>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</si>
  <si>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</si>
  <si>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</si>
  <si>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</si>
  <si>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</si>
  <si>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</si>
  <si>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</si>
  <si>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</si>
  <si>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</si>
  <si>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</si>
  <si>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</si>
  <si>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</si>
  <si>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</si>
  <si>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</si>
  <si>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</si>
  <si>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</si>
  <si>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</si>
  <si>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</si>
  <si>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</si>
  <si>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</si>
  <si>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</si>
  <si>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</si>
  <si>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</si>
  <si>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</si>
  <si>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</si>
  <si>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</si>
  <si>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</si>
  <si>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</si>
  <si>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</si>
  <si>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</si>
  <si>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</si>
  <si>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</si>
  <si>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</si>
  <si>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</si>
  <si>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</si>
  <si>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</si>
  <si>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</si>
  <si>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</si>
  <si>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</si>
  <si>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</si>
  <si>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</si>
  <si>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</si>
  <si>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</si>
  <si>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</si>
  <si>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</si>
  <si>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</si>
  <si>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</si>
  <si>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</si>
  <si>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</si>
  <si>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</si>
  <si>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</si>
  <si>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</si>
  <si>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</si>
  <si>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</si>
  <si>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</si>
  <si>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</si>
  <si>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</si>
  <si>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</si>
  <si>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</si>
  <si>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</si>
  <si>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</si>
  <si>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</si>
  <si>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</si>
  <si>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</si>
  <si>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</si>
  <si>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</si>
  <si>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</si>
  <si>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</si>
  <si>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</si>
  <si>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</si>
  <si>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</si>
  <si>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</si>
  <si>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</si>
  <si>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</si>
  <si>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</si>
  <si>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</si>
  <si>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</si>
  <si>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</si>
  <si>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</si>
  <si>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</si>
  <si>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</si>
  <si>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</si>
  <si>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</si>
  <si>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</si>
  <si>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</si>
  <si>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</si>
  <si>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</si>
  <si>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</si>
  <si>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</si>
  <si>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</si>
  <si>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</si>
  <si>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</si>
  <si>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</si>
  <si>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</si>
  <si>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</si>
  <si>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</si>
  <si>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</si>
  <si>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</si>
  <si>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</si>
  <si>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</si>
  <si>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</si>
  <si>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</si>
  <si>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</si>
  <si>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</si>
  <si>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</si>
  <si>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</si>
  <si>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</si>
  <si>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</si>
  <si>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</si>
  <si>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</si>
  <si>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</si>
  <si>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</si>
  <si>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</si>
  <si>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</si>
  <si>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</si>
  <si>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</si>
  <si>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</si>
  <si>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</si>
  <si>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</si>
  <si>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</si>
  <si>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</si>
  <si>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</si>
  <si>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</si>
  <si>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</si>
  <si>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</si>
  <si>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</si>
  <si>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</si>
  <si>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</si>
  <si>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</si>
  <si>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</si>
  <si>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</si>
  <si>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</si>
  <si>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</si>
  <si>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</si>
  <si>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</si>
  <si>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</si>
  <si>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</si>
  <si>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</si>
  <si>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</si>
  <si>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</si>
  <si>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</si>
  <si>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</si>
  <si>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</si>
  <si>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</si>
  <si>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</si>
  <si>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</si>
  <si>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</si>
  <si>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</si>
  <si>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</si>
  <si>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</si>
  <si>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</si>
  <si>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</si>
  <si>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</si>
  <si>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</si>
  <si>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</si>
  <si>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</si>
  <si>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</si>
  <si>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</si>
  <si>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</si>
  <si>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</si>
  <si>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</si>
  <si>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</si>
  <si>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</si>
  <si>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</si>
  <si>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</si>
  <si>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</si>
  <si>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</si>
  <si>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</si>
  <si>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</si>
  <si>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</si>
  <si>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</si>
  <si>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</si>
  <si>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</si>
  <si>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</si>
  <si>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</si>
  <si>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</si>
  <si>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</si>
  <si>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</si>
  <si>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</si>
  <si>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</si>
  <si>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</si>
  <si>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</si>
  <si>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</si>
  <si>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</si>
  <si>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</si>
  <si>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</si>
  <si>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</si>
  <si>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</si>
  <si>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</si>
  <si>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</si>
  <si>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</si>
  <si>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</si>
  <si>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</si>
  <si>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</si>
  <si>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</si>
  <si>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</si>
  <si>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</si>
  <si>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</si>
  <si>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</si>
  <si>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</si>
  <si>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</si>
  <si>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</si>
  <si>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</si>
  <si>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</si>
  <si>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</si>
  <si>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</si>
  <si>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</si>
  <si>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</si>
  <si>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</si>
  <si>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</si>
  <si>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</si>
  <si>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</si>
  <si>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</si>
  <si>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</si>
  <si>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</si>
  <si>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</si>
  <si>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</si>
  <si>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</si>
  <si>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</si>
  <si>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</si>
  <si>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</si>
  <si>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</si>
  <si>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</si>
  <si>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</si>
  <si>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</si>
  <si>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</si>
  <si>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</si>
  <si>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</si>
  <si>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</si>
  <si>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</si>
  <si>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</si>
  <si>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</si>
  <si>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</si>
  <si>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</si>
  <si>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</si>
  <si>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</si>
  <si>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</si>
  <si>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</si>
  <si>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</si>
  <si>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</si>
  <si>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</si>
  <si>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</si>
  <si>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</si>
  <si>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</si>
  <si>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</si>
  <si>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</si>
  <si>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</si>
  <si>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</si>
  <si>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</si>
  <si>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</si>
  <si>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</si>
  <si>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</si>
  <si>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</si>
  <si>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</si>
  <si>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</si>
  <si>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</si>
  <si>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</si>
  <si>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</si>
  <si>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</si>
  <si>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</si>
  <si>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</si>
  <si>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</si>
  <si>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</si>
  <si>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</si>
  <si>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</si>
  <si>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</si>
  <si>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</si>
  <si>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</si>
  <si>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</si>
  <si>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</si>
  <si>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</si>
  <si>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</si>
  <si>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</si>
  <si>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</si>
  <si>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</si>
  <si>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</si>
  <si>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</si>
  <si>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</si>
  <si>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</si>
  <si>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</si>
  <si>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</si>
  <si>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</si>
  <si>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</si>
  <si>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</si>
  <si>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</si>
  <si>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</si>
  <si>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</si>
  <si>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</si>
  <si>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</si>
  <si>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</si>
  <si>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</si>
  <si>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</si>
  <si>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</si>
  <si>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</si>
  <si>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</si>
  <si>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</si>
  <si>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</si>
  <si>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</si>
  <si>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</si>
  <si>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</si>
  <si>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</si>
  <si>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</si>
  <si>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</si>
  <si>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</si>
  <si>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</si>
  <si>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</si>
  <si>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</si>
  <si>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</si>
  <si>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</si>
  <si>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</si>
  <si>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</si>
  <si>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</si>
  <si>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</si>
  <si>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</si>
  <si>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</si>
  <si>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</si>
  <si>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</si>
  <si>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</si>
  <si>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</si>
  <si>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</si>
  <si>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</si>
  <si>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</si>
  <si>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</si>
  <si>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</si>
  <si>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</si>
  <si>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</si>
  <si>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</si>
  <si>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</si>
  <si>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</si>
  <si>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</si>
  <si>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</si>
  <si>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</si>
  <si>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</si>
  <si>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</si>
  <si>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</si>
  <si>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</si>
  <si>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</si>
  <si>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</si>
  <si>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</si>
  <si>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</si>
  <si>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</si>
  <si>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</si>
  <si>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</si>
  <si>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</si>
  <si>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</si>
  <si>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</si>
  <si>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</si>
  <si>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</si>
  <si>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</si>
  <si>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</si>
  <si>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</si>
  <si>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</si>
  <si>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</si>
  <si>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</si>
  <si>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</si>
  <si>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</si>
  <si>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</si>
  <si>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</si>
  <si>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</si>
  <si>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</si>
  <si>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</si>
  <si>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</si>
  <si>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</si>
  <si>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</si>
  <si>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</si>
  <si>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</si>
  <si>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</si>
  <si>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</si>
  <si>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</si>
  <si>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</si>
  <si>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</si>
  <si>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</si>
  <si>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</si>
  <si>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</si>
  <si>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</si>
  <si>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</si>
  <si>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</si>
  <si>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</si>
  <si>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</si>
  <si>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</si>
  <si>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</si>
  <si>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</si>
  <si>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</si>
  <si>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</si>
  <si>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</si>
  <si>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</si>
  <si>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</si>
  <si>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</si>
  <si>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</si>
  <si>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</si>
  <si>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</si>
  <si>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</si>
  <si>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</si>
  <si>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</si>
  <si>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</si>
  <si>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</si>
  <si>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</si>
  <si>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</si>
  <si>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</si>
  <si>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</si>
  <si>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</si>
  <si>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</si>
  <si>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</si>
  <si>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</si>
  <si>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</si>
  <si>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</si>
  <si>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</si>
  <si>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</si>
  <si>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</si>
  <si>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</si>
  <si>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</si>
  <si>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</si>
  <si>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</si>
  <si>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</si>
  <si>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</si>
  <si>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</si>
  <si>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</si>
  <si>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</si>
  <si>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</si>
  <si>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</si>
  <si>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</si>
  <si>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</si>
  <si>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</si>
  <si>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</si>
  <si>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</si>
  <si>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</si>
  <si>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</si>
  <si>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</si>
  <si>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</si>
  <si>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</si>
  <si>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</si>
  <si>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</si>
  <si>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</si>
  <si>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</si>
  <si>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</si>
  <si>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</si>
  <si>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</si>
  <si>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</si>
  <si>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</si>
  <si>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</si>
  <si>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</si>
  <si>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</si>
  <si>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</si>
  <si>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</si>
  <si>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</si>
  <si>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</si>
  <si>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</si>
  <si>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</si>
  <si>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</si>
  <si>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</si>
  <si>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</si>
  <si>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</si>
  <si>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</si>
  <si>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</si>
  <si>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</si>
  <si>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</si>
  <si>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</si>
  <si>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</si>
  <si>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</si>
  <si>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</si>
  <si>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</si>
  <si>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</si>
  <si>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</si>
  <si>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</si>
  <si>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</si>
  <si>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</si>
  <si>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</si>
  <si>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</si>
  <si>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</si>
  <si>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</si>
  <si>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</si>
  <si>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</si>
  <si>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</si>
  <si>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</si>
  <si>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</si>
  <si>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</si>
  <si>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</si>
  <si>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</si>
  <si>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</si>
  <si>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</si>
  <si>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</si>
  <si>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</si>
  <si>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</si>
  <si>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</si>
  <si>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</si>
  <si>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</si>
  <si>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</si>
  <si>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</si>
  <si>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</si>
  <si>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</si>
  <si>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</si>
  <si>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</si>
  <si>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</si>
  <si>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</si>
  <si>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</si>
  <si>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</si>
  <si>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</si>
  <si>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</si>
  <si>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</si>
  <si>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</si>
  <si>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</si>
  <si>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</si>
  <si>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</si>
  <si>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</si>
  <si>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</si>
  <si>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</si>
  <si>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</si>
  <si>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</si>
  <si>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</si>
  <si>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</si>
  <si>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</si>
  <si>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</si>
  <si>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</si>
  <si>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</si>
  <si>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</si>
  <si>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</si>
  <si>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</si>
  <si>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</si>
  <si>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</si>
  <si>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</si>
  <si>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</si>
  <si>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</si>
  <si>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</si>
  <si>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</si>
  <si>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</si>
  <si>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</si>
  <si>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</si>
  <si>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</si>
  <si>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</si>
  <si>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</si>
  <si>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</si>
  <si>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</si>
  <si>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</si>
  <si>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</si>
  <si>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</si>
  <si>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</si>
  <si>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</si>
  <si>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</si>
  <si>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</si>
  <si>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</si>
  <si>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</si>
  <si>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</si>
  <si>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</si>
  <si>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</si>
  <si>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</si>
  <si>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</si>
  <si>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</si>
  <si>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</si>
  <si>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</si>
  <si>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</si>
  <si>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</si>
  <si>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</si>
  <si>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</si>
  <si>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</si>
  <si>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</si>
  <si>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</si>
  <si>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</si>
  <si>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</si>
  <si>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</si>
  <si>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</si>
  <si>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</si>
  <si>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</si>
  <si>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</si>
  <si>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</si>
  <si>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</si>
  <si>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</si>
  <si>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</si>
  <si>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</si>
  <si>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</si>
  <si>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</si>
  <si>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</si>
  <si>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</si>
  <si>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</si>
  <si>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</si>
  <si>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</si>
  <si>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</si>
  <si>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</si>
  <si>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</si>
  <si>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</si>
  <si>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</si>
  <si>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</si>
  <si>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</si>
  <si>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</si>
  <si>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</si>
  <si>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</si>
  <si>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</si>
  <si>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</si>
  <si>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</si>
  <si>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</si>
  <si>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</si>
  <si>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</si>
  <si>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</si>
  <si>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</si>
  <si>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</si>
  <si>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</si>
  <si>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</si>
  <si>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</si>
  <si>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</si>
  <si>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</si>
  <si>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</si>
  <si>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</si>
  <si>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</si>
  <si>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</si>
  <si>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</si>
  <si>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</si>
  <si>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</si>
  <si>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</si>
  <si>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</si>
  <si>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</si>
  <si>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</si>
  <si>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</si>
  <si>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</si>
  <si>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</si>
  <si>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</si>
  <si>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</si>
  <si>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</si>
  <si>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</si>
  <si>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</si>
  <si>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</si>
  <si>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</si>
  <si>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</si>
  <si>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</si>
  <si>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</si>
  <si>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</si>
  <si>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</si>
  <si>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</si>
  <si>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</si>
  <si>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</si>
  <si>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</si>
  <si>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</si>
  <si>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</si>
  <si>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</si>
  <si>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</si>
  <si>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</si>
  <si>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</si>
  <si>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</si>
  <si>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</si>
  <si>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</si>
  <si>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</si>
  <si>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</si>
  <si>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</si>
  <si>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</si>
  <si>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</si>
  <si>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</si>
  <si>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</si>
  <si>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</si>
  <si>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</si>
  <si>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</si>
  <si>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</si>
  <si>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</si>
  <si>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</si>
  <si>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</si>
  <si>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</si>
  <si>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</si>
  <si>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</si>
  <si>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</si>
  <si>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</si>
  <si>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</si>
  <si>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</si>
  <si>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</si>
  <si>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</si>
  <si>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</si>
  <si>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</si>
  <si>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</si>
  <si>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</si>
  <si>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</si>
  <si>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</si>
  <si>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</si>
  <si>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</si>
  <si>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</si>
  <si>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</si>
  <si>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</si>
  <si>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</si>
  <si>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</si>
  <si>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</si>
  <si>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</si>
  <si>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</si>
  <si>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</si>
  <si>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</si>
  <si>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</si>
  <si>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</si>
  <si>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</si>
  <si>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</si>
  <si>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</si>
  <si>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</si>
  <si>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</si>
  <si>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</si>
  <si>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</si>
  <si>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</si>
  <si>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</si>
  <si>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</si>
  <si>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</si>
  <si>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</si>
  <si>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</si>
  <si>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</si>
  <si>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</si>
  <si>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</si>
  <si>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</si>
  <si>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</si>
  <si>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</si>
  <si>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</si>
  <si>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</si>
  <si>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</si>
  <si>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</si>
  <si>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</si>
  <si>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</si>
  <si>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</si>
  <si>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</si>
  <si>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</si>
  <si>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</si>
  <si>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</si>
  <si>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</si>
  <si>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</si>
  <si>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</si>
  <si>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</si>
  <si>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</si>
  <si>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</si>
  <si>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</si>
  <si>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</si>
  <si>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</si>
  <si>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</si>
  <si>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</si>
  <si>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</si>
  <si>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</si>
  <si>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</si>
  <si>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</si>
  <si>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</si>
  <si>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</si>
  <si>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</si>
  <si>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</si>
  <si>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</si>
  <si>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</si>
  <si>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</si>
  <si>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</si>
  <si>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</si>
  <si>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</si>
  <si>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</si>
  <si>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</si>
  <si>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</si>
  <si>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</si>
  <si>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</si>
  <si>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</si>
  <si>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</si>
  <si>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</si>
  <si>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</si>
  <si>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</si>
  <si>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</si>
  <si>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</si>
  <si>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</si>
  <si>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</si>
  <si>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</si>
  <si>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</si>
  <si>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</si>
  <si>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</si>
  <si>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</si>
  <si>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</si>
  <si>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</si>
  <si>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</si>
  <si>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</si>
  <si>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</si>
  <si>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</si>
  <si>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</si>
  <si>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</si>
  <si>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</si>
  <si>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</si>
  <si>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</si>
  <si>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</si>
  <si>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</si>
  <si>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</si>
  <si>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</si>
  <si>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</si>
  <si>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</si>
  <si>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</si>
  <si>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</si>
  <si>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</si>
  <si>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</si>
  <si>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</si>
  <si>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</si>
  <si>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</si>
  <si>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</si>
  <si>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</si>
  <si>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</si>
  <si>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</si>
  <si>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</si>
  <si>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</si>
  <si>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</si>
  <si>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</si>
  <si>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</si>
  <si>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</si>
  <si>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</si>
  <si>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</si>
  <si>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</si>
  <si>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</si>
  <si>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</si>
  <si>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</si>
  <si>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</si>
  <si>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</si>
  <si>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</si>
  <si>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</si>
  <si>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</si>
  <si>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</si>
  <si>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</si>
  <si>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</si>
  <si>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</si>
  <si>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</si>
  <si>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</si>
  <si>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</si>
  <si>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</si>
  <si>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</si>
  <si>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</si>
  <si>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</si>
  <si>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</si>
  <si>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</si>
  <si>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</si>
  <si>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</si>
  <si>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</si>
  <si>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</si>
  <si>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</si>
  <si>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</si>
  <si>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</si>
  <si>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</si>
  <si>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</si>
  <si>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</si>
  <si>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</si>
  <si>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</si>
  <si>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</si>
  <si>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</si>
  <si>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</si>
  <si>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</si>
  <si>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</si>
  <si>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</si>
  <si>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</si>
  <si>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</si>
  <si>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</si>
  <si>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</si>
  <si>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</si>
  <si>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</si>
  <si>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</si>
  <si>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</si>
  <si>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</si>
  <si>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</si>
  <si>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</si>
  <si>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</si>
  <si>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</si>
  <si>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</si>
  <si>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</si>
  <si>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</si>
  <si>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</si>
  <si>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</si>
  <si>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</si>
  <si>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</si>
  <si>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</si>
  <si>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</si>
  <si>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</si>
  <si>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</si>
  <si>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</si>
  <si>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</si>
  <si>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</si>
  <si>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</si>
  <si>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</si>
  <si>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</si>
  <si>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</si>
  <si>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</si>
  <si>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</si>
  <si>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</si>
  <si>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</si>
  <si>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</si>
  <si>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</si>
  <si>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</si>
  <si>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</si>
  <si>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</si>
  <si>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</si>
  <si>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</si>
  <si>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</si>
  <si>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</si>
  <si>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</si>
  <si>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</si>
  <si>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</si>
  <si>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</si>
  <si>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</si>
  <si>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</si>
  <si>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</si>
  <si>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</si>
  <si>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</si>
  <si>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</si>
  <si>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</si>
  <si>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</si>
  <si>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</si>
  <si>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</si>
  <si>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</si>
  <si>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</si>
  <si>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</si>
  <si>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</si>
  <si>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</si>
  <si>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</si>
  <si>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</si>
  <si>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</si>
  <si>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</si>
  <si>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</si>
  <si>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</si>
  <si>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</si>
  <si>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</si>
  <si>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</si>
  <si>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</si>
  <si>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</si>
  <si>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</si>
  <si>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</si>
  <si>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</si>
  <si>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</si>
  <si>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</si>
  <si>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</si>
  <si>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</si>
  <si>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</si>
  <si>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</si>
  <si>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</si>
  <si>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</si>
  <si>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</si>
  <si>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</si>
  <si>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</si>
  <si>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</si>
  <si>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</si>
  <si>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</si>
  <si>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</si>
  <si>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</si>
  <si>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</si>
  <si>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</si>
  <si>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</si>
  <si>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</si>
  <si>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</si>
  <si>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</si>
  <si>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</si>
  <si>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</si>
  <si>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</si>
  <si>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</si>
  <si>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</si>
  <si>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</si>
  <si>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</si>
  <si>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</si>
  <si>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</si>
  <si>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</si>
  <si>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</si>
  <si>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</si>
  <si>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</si>
  <si>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</si>
  <si>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</si>
  <si>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</si>
  <si>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</si>
  <si>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</si>
  <si>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</si>
  <si>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</si>
  <si>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</si>
  <si>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</si>
  <si>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</si>
  <si>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</si>
  <si>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</si>
  <si>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</si>
  <si>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</si>
  <si>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</si>
  <si>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</si>
  <si>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</si>
  <si>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</si>
  <si>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</si>
  <si>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</si>
  <si>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</si>
  <si>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</si>
  <si>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</si>
  <si>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</si>
  <si>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</si>
  <si>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</si>
  <si>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</si>
  <si>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</si>
  <si>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</si>
  <si>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</si>
  <si>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</si>
  <si>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</si>
  <si>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</si>
  <si>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</si>
  <si>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</si>
  <si>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</si>
  <si>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</si>
  <si>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</si>
  <si>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</si>
  <si>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</si>
  <si>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</si>
  <si>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</si>
  <si>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</si>
  <si>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</si>
  <si>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</si>
  <si>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</si>
  <si>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</si>
  <si>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</si>
  <si>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</si>
  <si>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</si>
  <si>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</si>
  <si>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</si>
  <si>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</si>
  <si>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</si>
  <si>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</si>
  <si>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</si>
  <si>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</si>
  <si>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</si>
  <si>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</si>
  <si>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</si>
  <si>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</si>
  <si>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</si>
  <si>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</si>
  <si>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</si>
  <si>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</si>
  <si>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</si>
  <si>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</si>
  <si>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</si>
  <si>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</si>
  <si>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</si>
  <si>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</si>
  <si>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</si>
  <si>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</si>
  <si>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</si>
  <si>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</si>
  <si>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</si>
  <si>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</si>
  <si>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</si>
  <si>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</si>
  <si>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</si>
  <si>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</si>
  <si>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</si>
  <si>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</si>
  <si>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</si>
  <si>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</si>
  <si>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</si>
  <si>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</si>
  <si>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</si>
  <si>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</si>
  <si>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</si>
  <si>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</si>
  <si>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</si>
  <si>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</si>
  <si>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</si>
  <si>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</si>
  <si>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</si>
  <si>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</si>
  <si>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</si>
  <si>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</si>
  <si>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</si>
  <si>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</si>
  <si>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</si>
  <si>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</si>
  <si>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</si>
  <si>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</si>
  <si>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</si>
  <si>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</si>
  <si>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</si>
  <si>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</si>
  <si>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</si>
  <si>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</si>
  <si>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</si>
  <si>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</si>
  <si>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</si>
  <si>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</si>
  <si>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</si>
  <si>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</si>
  <si>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</si>
  <si>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</si>
  <si>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</si>
  <si>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</si>
  <si>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</si>
  <si>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</si>
  <si>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</si>
  <si>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</si>
  <si>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</si>
  <si>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</si>
  <si>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</si>
  <si>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</si>
  <si>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</si>
  <si>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</si>
  <si>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</si>
  <si>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</si>
  <si>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</si>
  <si>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</si>
  <si>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</si>
  <si>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</si>
  <si>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</si>
  <si>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</si>
  <si>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</si>
  <si>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</si>
  <si>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</si>
  <si>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</si>
  <si>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</si>
  <si>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</si>
  <si>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</si>
  <si>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</si>
  <si>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</si>
  <si>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</si>
  <si>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</si>
  <si>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</si>
  <si>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</si>
  <si>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</si>
  <si>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</si>
  <si>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</si>
  <si>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</si>
  <si>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</si>
  <si>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</si>
  <si>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</si>
  <si>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</si>
  <si>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</si>
  <si>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</si>
  <si>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</si>
  <si>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</si>
  <si>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</si>
  <si>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</si>
  <si>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</si>
  <si>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</si>
  <si>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</si>
  <si>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</si>
  <si>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</si>
  <si>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</si>
  <si>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</si>
  <si>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</si>
  <si>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</si>
  <si>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</si>
  <si>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</si>
  <si>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</si>
  <si>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</si>
  <si>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</si>
  <si>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</si>
  <si>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</si>
  <si>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</si>
  <si>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</si>
  <si>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</si>
  <si>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</si>
  <si>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</si>
  <si>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</si>
  <si>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</si>
  <si>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</si>
  <si>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</si>
  <si>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</si>
  <si>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</si>
  <si>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</si>
  <si>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</si>
  <si>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</si>
  <si>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</si>
  <si>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</si>
  <si>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</si>
  <si>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</si>
  <si>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</si>
  <si>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</si>
  <si>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</si>
  <si>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</si>
  <si>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</si>
  <si>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</si>
  <si>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</si>
  <si>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</si>
  <si>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</si>
  <si>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</si>
  <si>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</si>
  <si>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</si>
  <si>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</si>
  <si>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</si>
  <si>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</si>
  <si>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</si>
  <si>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</si>
  <si>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</si>
  <si>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</si>
  <si>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</si>
  <si>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</si>
  <si>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</si>
  <si>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</si>
  <si>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</si>
  <si>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</si>
  <si>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</si>
  <si>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</si>
  <si>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</si>
  <si>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</si>
  <si>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</si>
  <si>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</si>
  <si>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</si>
  <si>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</si>
  <si>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</si>
  <si>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</si>
  <si>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</si>
  <si>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</si>
  <si>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</si>
  <si>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</si>
  <si>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</si>
  <si>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</si>
  <si>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</si>
  <si>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</si>
  <si>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</si>
  <si>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</si>
  <si>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</si>
  <si>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</si>
  <si>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</si>
  <si>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</si>
  <si>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</si>
  <si>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</si>
  <si>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</si>
  <si>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</si>
  <si>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</si>
  <si>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</si>
  <si>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</si>
  <si>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</si>
  <si>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</si>
  <si>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</si>
  <si>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</si>
  <si>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</si>
  <si>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</si>
  <si>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</si>
  <si>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</si>
  <si>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</si>
  <si>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</si>
  <si>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</si>
  <si>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</si>
  <si>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</si>
  <si>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</si>
  <si>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</si>
  <si>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</si>
  <si>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</si>
  <si>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</si>
  <si>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</si>
  <si>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</si>
  <si>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</si>
  <si>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</si>
  <si>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</si>
  <si>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</si>
  <si>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</si>
  <si>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</si>
  <si>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</si>
  <si>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</si>
  <si>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</si>
  <si>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</si>
  <si>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</si>
  <si>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</si>
  <si>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</si>
  <si>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</si>
  <si>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</si>
  <si>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</si>
  <si>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</si>
  <si>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</si>
  <si>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</si>
  <si>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</si>
  <si>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</si>
  <si>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</si>
  <si>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</si>
  <si>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</si>
  <si>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</si>
  <si>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</si>
  <si>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</si>
  <si>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</si>
  <si>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</si>
  <si>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</si>
  <si>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</si>
  <si>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</si>
  <si>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</si>
  <si>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</si>
  <si>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</si>
  <si>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</si>
  <si>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</si>
  <si>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</si>
  <si>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</si>
  <si>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</si>
  <si>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</si>
  <si>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</si>
  <si>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</si>
  <si>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</si>
  <si>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</si>
  <si>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</si>
  <si>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</si>
  <si>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</si>
  <si>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</si>
  <si>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</si>
  <si>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</si>
  <si>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</si>
  <si>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</si>
  <si>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</si>
  <si>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</si>
  <si>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</si>
  <si>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</si>
  <si>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</si>
  <si>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</si>
  <si>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</si>
  <si>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</si>
  <si>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</si>
  <si>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</si>
  <si>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</si>
  <si>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</si>
  <si>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</si>
  <si>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</si>
  <si>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</si>
  <si>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</si>
  <si>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</si>
  <si>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</si>
  <si>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</si>
  <si>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</si>
  <si>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</si>
  <si>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</si>
  <si>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</si>
  <si>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</si>
  <si>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</si>
  <si>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</si>
  <si>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</si>
  <si>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</si>
  <si>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</si>
  <si>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</si>
  <si>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</si>
  <si>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</si>
  <si>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</si>
  <si>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</si>
  <si>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</si>
  <si>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</si>
  <si>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</si>
  <si>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</si>
  <si>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</si>
  <si>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</si>
  <si>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</si>
  <si>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</si>
  <si>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</si>
  <si>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</si>
  <si>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</si>
  <si>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</si>
  <si>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</si>
  <si>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</si>
  <si>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</si>
  <si>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</si>
  <si>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</si>
  <si>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</si>
  <si>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</si>
  <si>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</si>
  <si>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</si>
  <si>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</si>
  <si>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</si>
  <si>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</si>
  <si>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</si>
  <si>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</si>
  <si>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</si>
  <si>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</si>
  <si>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</si>
  <si>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</si>
  <si>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</si>
  <si>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</si>
  <si>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</si>
  <si>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</si>
  <si>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</si>
  <si>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</si>
  <si>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</si>
  <si>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</si>
  <si>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</si>
  <si>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</si>
  <si>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</si>
  <si>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</si>
  <si>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</si>
  <si>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</si>
  <si>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</si>
  <si>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</si>
  <si>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</si>
  <si>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</si>
  <si>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</si>
  <si>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</si>
  <si>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</si>
  <si>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</si>
  <si>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</si>
  <si>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</si>
  <si>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</si>
  <si>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</si>
  <si>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</si>
  <si>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</si>
  <si>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</si>
  <si>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</si>
  <si>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</si>
  <si>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</si>
  <si>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</si>
  <si>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</si>
  <si>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</si>
  <si>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</si>
  <si>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</si>
  <si>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</si>
  <si>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</si>
  <si>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</si>
  <si>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</si>
  <si>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</si>
  <si>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</si>
  <si>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</si>
  <si>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</si>
  <si>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</si>
  <si>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</si>
  <si>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</si>
  <si>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</si>
  <si>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</si>
  <si>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</si>
  <si>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</si>
  <si>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</si>
  <si>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</si>
  <si>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</si>
  <si>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</si>
  <si>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</si>
  <si>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</si>
  <si>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</si>
  <si>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</si>
  <si>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</si>
  <si>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</si>
  <si>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</si>
  <si>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</si>
  <si>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</si>
  <si>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</si>
  <si>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</si>
  <si>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</si>
  <si>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</si>
  <si>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</si>
  <si>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</si>
  <si>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</si>
  <si>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</si>
  <si>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</si>
  <si>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</si>
  <si>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</si>
  <si>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</si>
  <si>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</si>
  <si>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</si>
  <si>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</si>
  <si>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</si>
  <si>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</si>
  <si>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</si>
  <si>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</si>
  <si>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</si>
  <si>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</si>
  <si>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</si>
  <si>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</si>
  <si>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</si>
  <si>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</si>
  <si>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</si>
  <si>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</si>
  <si>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</si>
  <si>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</si>
  <si>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</si>
  <si>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</si>
  <si>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</si>
  <si>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</si>
  <si>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</si>
  <si>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</si>
  <si>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</si>
  <si>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</si>
  <si>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</si>
  <si>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</si>
  <si>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</si>
  <si>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</si>
  <si>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</si>
  <si>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</si>
  <si>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</si>
  <si>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</si>
  <si>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</si>
  <si>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</si>
  <si>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</si>
  <si>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</si>
  <si>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</si>
  <si>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</si>
  <si>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</si>
  <si>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</si>
  <si>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</si>
  <si>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</si>
  <si>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</si>
  <si>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</si>
  <si>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</si>
  <si>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</si>
  <si>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</si>
  <si>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</si>
  <si>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</si>
  <si>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</si>
  <si>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</si>
  <si>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</si>
  <si>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</si>
  <si>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</si>
  <si>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</si>
  <si>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</si>
  <si>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</si>
  <si>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</si>
  <si>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</si>
  <si>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</si>
  <si>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</si>
  <si>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</si>
  <si>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</si>
  <si>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</si>
  <si>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</si>
  <si>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</si>
  <si>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</si>
  <si>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</si>
  <si>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</si>
  <si>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</si>
  <si>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</si>
  <si>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</si>
  <si>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</si>
  <si>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</si>
  <si>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</si>
  <si>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</si>
  <si>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</si>
  <si>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</si>
  <si>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</si>
  <si>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</si>
  <si>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</si>
  <si>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</si>
  <si>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</si>
  <si>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</si>
  <si>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</si>
  <si>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</si>
  <si>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</si>
  <si>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</si>
  <si>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</si>
  <si>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</si>
  <si>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</si>
  <si>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</si>
  <si>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</si>
  <si>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</si>
  <si>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</si>
  <si>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</si>
  <si>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</si>
  <si>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</si>
  <si>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</si>
  <si>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</si>
  <si>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</si>
  <si>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</si>
  <si>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</si>
  <si>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</si>
  <si>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</si>
  <si>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</si>
  <si>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</si>
  <si>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</si>
  <si>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</si>
  <si>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</si>
  <si>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</si>
  <si>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</si>
  <si>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</si>
  <si>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</si>
  <si>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</si>
  <si>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</si>
  <si>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</si>
  <si>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</si>
  <si>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</si>
  <si>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</si>
  <si>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</si>
  <si>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</si>
  <si>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</si>
  <si>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</si>
  <si>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</si>
  <si>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</si>
  <si>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</si>
  <si>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</si>
  <si>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</si>
  <si>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</si>
  <si>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</si>
  <si>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</si>
  <si>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</si>
  <si>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</si>
  <si>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</si>
  <si>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</si>
  <si>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</si>
  <si>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</si>
  <si>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</si>
  <si>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</si>
  <si>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</si>
  <si>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</si>
  <si>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</si>
  <si>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</si>
  <si>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</si>
  <si>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</si>
  <si>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</si>
  <si>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</si>
  <si>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</si>
  <si>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</si>
  <si>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</si>
  <si>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</si>
  <si>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</si>
  <si>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</si>
  <si>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</si>
  <si>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</si>
  <si>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</si>
  <si>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</si>
  <si>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</si>
  <si>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</si>
  <si>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</si>
  <si>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</si>
  <si>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</si>
  <si>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</si>
  <si>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</si>
  <si>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</si>
  <si>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</si>
  <si>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</si>
  <si>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</si>
  <si>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</si>
  <si>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</si>
  <si>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</si>
  <si>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</si>
  <si>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</si>
  <si>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</si>
  <si>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</si>
  <si>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</si>
  <si>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</si>
  <si>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</si>
  <si>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</si>
  <si>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</si>
  <si>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</si>
  <si>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</si>
  <si>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</si>
  <si>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</si>
  <si>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</si>
  <si>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</si>
  <si>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</si>
  <si>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</si>
  <si>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</si>
  <si>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</si>
  <si>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</si>
  <si>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</si>
  <si>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</si>
  <si>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</si>
  <si>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</si>
  <si>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</si>
  <si>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</si>
  <si>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</si>
  <si>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</si>
  <si>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</si>
  <si>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</si>
  <si>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</si>
  <si>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</si>
  <si>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</si>
  <si>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</si>
  <si>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</si>
  <si>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</si>
  <si>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</si>
  <si>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</si>
  <si>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</si>
  <si>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</si>
  <si>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</si>
  <si>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</si>
  <si>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</si>
  <si>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</si>
  <si>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</si>
  <si>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</si>
  <si>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</si>
  <si>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</si>
  <si>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</si>
  <si>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</si>
  <si>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</si>
  <si>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</si>
  <si>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</si>
  <si>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</si>
  <si>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</si>
  <si>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</si>
  <si>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</si>
  <si>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</si>
  <si>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</si>
  <si>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</si>
  <si>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</si>
  <si>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</si>
  <si>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</si>
  <si>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</si>
  <si>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</si>
  <si>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</si>
  <si>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</si>
  <si>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</si>
  <si>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</si>
  <si>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</si>
  <si>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</si>
  <si>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</si>
  <si>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</si>
  <si>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</si>
  <si>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</si>
  <si>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</si>
  <si>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</si>
  <si>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</si>
  <si>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</si>
  <si>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</si>
  <si>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</si>
  <si>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</si>
  <si>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</si>
  <si>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</si>
  <si>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</si>
  <si>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</si>
  <si>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</si>
  <si>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</si>
  <si>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</si>
  <si>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</si>
  <si>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</si>
  <si>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</si>
  <si>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</si>
  <si>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</si>
  <si>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</si>
  <si>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</si>
  <si>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</si>
  <si>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</si>
  <si>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</si>
  <si>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</si>
  <si>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</si>
  <si>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</si>
  <si>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</si>
  <si>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</si>
  <si>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</si>
  <si>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</si>
  <si>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</si>
  <si>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</si>
  <si>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</si>
  <si>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</si>
  <si>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</si>
  <si>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</si>
  <si>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</si>
  <si>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</si>
  <si>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</si>
  <si>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</si>
  <si>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</si>
  <si>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</si>
  <si>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</si>
  <si>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</si>
  <si>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</si>
  <si>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</si>
  <si>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</si>
  <si>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</si>
  <si>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</si>
  <si>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</si>
  <si>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</si>
  <si>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</si>
  <si>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</si>
  <si>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</si>
  <si>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</si>
  <si>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</si>
  <si>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</si>
  <si>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</si>
  <si>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</si>
  <si>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</si>
  <si>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</si>
  <si>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</si>
  <si>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</si>
  <si>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</si>
  <si>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</si>
  <si>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</si>
  <si>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</si>
  <si>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</si>
  <si>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</si>
  <si>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</si>
  <si>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</si>
  <si>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</si>
  <si>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</si>
  <si>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</si>
  <si>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</si>
  <si>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</si>
  <si>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</si>
  <si>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</si>
  <si>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</si>
  <si>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</si>
  <si>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</si>
  <si>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</si>
  <si>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</si>
  <si>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</si>
  <si>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</si>
  <si>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</si>
  <si>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</si>
  <si>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</si>
  <si>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</si>
  <si>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</si>
  <si>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</si>
  <si>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</si>
  <si>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</si>
  <si>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</si>
  <si>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</si>
  <si>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</si>
  <si>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</si>
  <si>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</si>
  <si>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</si>
  <si>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</si>
  <si>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</si>
  <si>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</si>
  <si>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</si>
  <si>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</si>
  <si>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</si>
  <si>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</si>
  <si>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</si>
  <si>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</si>
  <si>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</si>
  <si>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</si>
  <si>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</si>
  <si>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</si>
  <si>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</si>
  <si>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</si>
  <si>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</si>
  <si>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</si>
  <si>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</si>
  <si>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</si>
  <si>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</si>
  <si>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</si>
  <si>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</si>
  <si>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</si>
  <si>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</si>
  <si>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</si>
  <si>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</si>
  <si>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</si>
  <si>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</si>
  <si>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</si>
  <si>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</si>
  <si>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</si>
  <si>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</si>
  <si>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</si>
  <si>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</si>
  <si>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</si>
  <si>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</si>
  <si>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</si>
  <si>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</si>
  <si>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</si>
  <si>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</si>
  <si>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</si>
  <si>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</si>
  <si>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</si>
  <si>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</si>
  <si>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</si>
  <si>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</si>
  <si>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</si>
  <si>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</si>
  <si>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</si>
  <si>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</si>
  <si>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</si>
  <si>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</si>
  <si>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</si>
  <si>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</si>
  <si>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</si>
  <si>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</si>
  <si>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</si>
  <si>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</si>
  <si>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</si>
  <si>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</si>
  <si>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</si>
  <si>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</si>
  <si>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</si>
  <si>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</si>
  <si>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</si>
  <si>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</si>
  <si>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</si>
  <si>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</si>
  <si>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</si>
  <si>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</si>
  <si>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</si>
  <si>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</si>
  <si>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</si>
  <si>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</si>
  <si>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</si>
  <si>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</si>
  <si>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</si>
  <si>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</si>
  <si>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</si>
  <si>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</si>
  <si>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</si>
  <si>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</si>
  <si>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</si>
  <si>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</si>
  <si>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</si>
  <si>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</si>
  <si>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</si>
  <si>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</si>
  <si>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</si>
  <si>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</si>
  <si>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</si>
  <si>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</si>
  <si>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</si>
  <si>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</si>
  <si>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</si>
  <si>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</si>
  <si>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</si>
  <si>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</si>
  <si>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</si>
  <si>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</si>
  <si>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</si>
  <si>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</si>
  <si>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</si>
  <si>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</si>
  <si>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</si>
  <si>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</si>
  <si>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</si>
  <si>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</si>
  <si>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</si>
  <si>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</si>
  <si>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</si>
  <si>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</si>
  <si>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</si>
  <si>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</si>
  <si>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</si>
  <si>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</si>
  <si>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</si>
  <si>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</si>
  <si>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</si>
  <si>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</si>
  <si>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</si>
  <si>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</si>
  <si>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</si>
  <si>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</si>
  <si>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</si>
  <si>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</si>
  <si>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</si>
  <si>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</si>
  <si>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</si>
  <si>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</si>
  <si>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</si>
  <si>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</si>
  <si>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</si>
  <si>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</si>
  <si>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</si>
  <si>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</si>
  <si>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</si>
  <si>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</si>
  <si>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</si>
  <si>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</si>
  <si>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</si>
  <si>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</si>
  <si>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</si>
  <si>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</si>
  <si>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</si>
  <si>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</si>
  <si>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</si>
  <si>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</si>
  <si>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</si>
  <si>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</si>
  <si>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</si>
  <si>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</si>
  <si>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</si>
  <si>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</si>
  <si>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</si>
  <si>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</si>
  <si>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</si>
  <si>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</si>
  <si>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</si>
  <si>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</si>
  <si>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</si>
  <si>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</si>
  <si>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</si>
  <si>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</si>
  <si>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</si>
  <si>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</si>
  <si>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</si>
  <si>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</si>
  <si>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</si>
  <si>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</si>
  <si>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</si>
  <si>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</si>
  <si>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</si>
  <si>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</si>
  <si>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</si>
  <si>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</si>
  <si>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</si>
  <si>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</si>
  <si>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</si>
  <si>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</si>
  <si>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</si>
  <si>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</si>
  <si>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</si>
  <si>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</si>
  <si>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</si>
  <si>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</si>
  <si>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</si>
  <si>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</si>
  <si>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</si>
  <si>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</si>
  <si>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</si>
  <si>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</si>
  <si>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</si>
  <si>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</si>
  <si>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</si>
  <si>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</si>
  <si>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</si>
  <si>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</si>
  <si>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</si>
  <si>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</si>
  <si>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</si>
  <si>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</si>
  <si>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</si>
  <si>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</si>
  <si>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</si>
  <si>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</si>
  <si>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</si>
  <si>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</si>
  <si>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</si>
  <si>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</si>
  <si>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</si>
  <si>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</si>
  <si>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</si>
  <si>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</si>
  <si>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</si>
  <si>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</si>
  <si>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</si>
  <si>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</si>
  <si>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</si>
  <si>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</si>
  <si>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</si>
  <si>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</si>
  <si>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</si>
  <si>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</si>
  <si>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</si>
  <si>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</si>
  <si>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</si>
  <si>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</si>
  <si>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</si>
  <si>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</si>
  <si>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</si>
  <si>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</si>
  <si>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</si>
  <si>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</si>
  <si>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</si>
  <si>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</si>
  <si>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</si>
  <si>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</si>
  <si>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</si>
  <si>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</si>
  <si>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</si>
  <si>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</si>
  <si>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</si>
  <si>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</si>
  <si>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</si>
  <si>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</si>
  <si>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</si>
  <si>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</si>
  <si>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</si>
  <si>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</si>
  <si>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</si>
  <si>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</si>
  <si>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</si>
  <si>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</si>
  <si>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</si>
  <si>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</si>
  <si>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</si>
  <si>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</si>
  <si>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</si>
  <si>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</si>
  <si>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</si>
  <si>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</si>
  <si>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</si>
  <si>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</si>
  <si>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</si>
  <si>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</si>
  <si>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</si>
  <si>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</si>
  <si>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</si>
  <si>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</si>
  <si>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</si>
  <si>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</si>
  <si>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</si>
  <si>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</si>
  <si>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</si>
  <si>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</si>
  <si>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</si>
  <si>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</si>
  <si>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</si>
  <si>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</si>
  <si>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</si>
  <si>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</si>
  <si>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</si>
  <si>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</si>
  <si>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</si>
  <si>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</si>
  <si>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</si>
  <si>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</si>
  <si>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</si>
  <si>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</si>
  <si>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</si>
  <si>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</si>
  <si>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</si>
  <si>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</si>
  <si>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</si>
  <si>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</si>
  <si>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</si>
  <si>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</si>
  <si>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</si>
  <si>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</si>
  <si>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</si>
  <si>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</si>
  <si>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</si>
  <si>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</si>
  <si>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</si>
  <si>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</si>
  <si>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</si>
  <si>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</si>
  <si>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</si>
  <si>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</si>
  <si>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</si>
  <si>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</si>
  <si>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</si>
  <si>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</si>
  <si>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</si>
  <si>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</si>
  <si>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</si>
  <si>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</si>
  <si>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</si>
  <si>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</si>
  <si>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</si>
  <si>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</si>
  <si>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</si>
  <si>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</si>
  <si>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</si>
  <si>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</si>
  <si>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</si>
  <si>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</si>
  <si>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</si>
  <si>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</si>
  <si>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</si>
  <si>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</si>
  <si>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</si>
  <si>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</si>
  <si>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</si>
  <si>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</si>
  <si>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</si>
  <si>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</si>
  <si>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</si>
  <si>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</si>
  <si>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</si>
  <si>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</si>
  <si>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</si>
  <si>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</si>
  <si>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</si>
  <si>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</si>
  <si>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</si>
  <si>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</si>
  <si>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</si>
  <si>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</si>
  <si>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</si>
  <si>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</si>
  <si>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</si>
  <si>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</si>
  <si>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</si>
  <si>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</si>
  <si>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</si>
  <si>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</si>
  <si>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</si>
  <si>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</si>
  <si>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</si>
  <si>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</si>
  <si>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</si>
  <si>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</si>
  <si>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</si>
  <si>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</si>
  <si>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</si>
  <si>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</si>
  <si>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</si>
  <si>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</si>
  <si>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</si>
  <si>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</si>
  <si>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</si>
  <si>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</si>
  <si>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</si>
  <si>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</si>
  <si>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</si>
  <si>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</si>
  <si>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</si>
  <si>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</si>
  <si>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</si>
  <si>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</si>
  <si>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</si>
  <si>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</si>
  <si>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</si>
  <si>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</si>
  <si>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</si>
  <si>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</si>
  <si>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</si>
  <si>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</si>
  <si>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</si>
  <si>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</si>
  <si>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</si>
  <si>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</si>
  <si>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</si>
  <si>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</si>
  <si>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</si>
  <si>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</si>
  <si>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</si>
  <si>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</si>
  <si>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</si>
  <si>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</si>
  <si>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</si>
  <si>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</si>
  <si>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</si>
  <si>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</si>
  <si>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</si>
  <si>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</si>
  <si>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</si>
  <si>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</si>
  <si>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</si>
  <si>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</si>
  <si>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</si>
  <si>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</si>
  <si>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</si>
  <si>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</si>
  <si>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</si>
  <si>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</si>
  <si>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</si>
  <si>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</si>
  <si>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</si>
  <si>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</si>
  <si>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</si>
  <si>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</si>
  <si>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</si>
  <si>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</si>
  <si>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</si>
  <si>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</si>
  <si>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</si>
  <si>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</si>
  <si>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</si>
  <si>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</si>
  <si>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</si>
  <si>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</si>
  <si>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</si>
  <si>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</si>
  <si>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</si>
  <si>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</si>
  <si>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</si>
  <si>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</si>
  <si>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</si>
  <si>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</si>
  <si>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</si>
  <si>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</si>
  <si>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</si>
  <si>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</si>
  <si>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</si>
  <si>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</si>
  <si>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</si>
  <si>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</si>
  <si>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</si>
  <si>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</si>
  <si>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</si>
  <si>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</si>
  <si>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</si>
  <si>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</si>
  <si>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</si>
  <si>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</si>
  <si>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</si>
  <si>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</si>
  <si>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</si>
  <si>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</si>
  <si>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</si>
  <si>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</si>
  <si>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</si>
  <si>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</si>
  <si>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</si>
  <si>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</si>
  <si>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</si>
  <si>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</si>
  <si>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</si>
  <si>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</si>
  <si>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</si>
  <si>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</si>
  <si>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</si>
  <si>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</si>
  <si>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</si>
  <si>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</si>
  <si>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</si>
  <si>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</si>
  <si>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</si>
  <si>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</si>
  <si>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</si>
  <si>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</si>
  <si>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</si>
  <si>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</si>
  <si>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</si>
  <si>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</si>
  <si>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</si>
  <si>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</si>
  <si>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</si>
  <si>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</si>
  <si>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</si>
  <si>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</si>
  <si>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</si>
  <si>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</si>
  <si>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</si>
  <si>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</si>
  <si>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</si>
  <si>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</si>
  <si>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</si>
  <si>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</si>
  <si>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</si>
  <si>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</si>
  <si>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</si>
  <si>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</si>
  <si>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</si>
  <si>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</si>
  <si>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</si>
  <si>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</si>
  <si>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</si>
  <si>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</si>
  <si>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</si>
  <si>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</si>
  <si>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</si>
  <si>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</si>
  <si>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</si>
  <si>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</si>
  <si>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</si>
  <si>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</si>
  <si>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</si>
  <si>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</si>
  <si>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</si>
  <si>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</si>
  <si>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</si>
  <si>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</si>
  <si>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</si>
  <si>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</si>
  <si>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</si>
  <si>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</si>
  <si>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</si>
  <si>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</si>
  <si>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</si>
  <si>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</si>
  <si>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</si>
  <si>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</si>
  <si>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</si>
  <si>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</si>
  <si>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</si>
  <si>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</si>
  <si>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</si>
  <si>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</si>
  <si>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</si>
  <si>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</si>
  <si>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</si>
  <si>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</si>
  <si>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</si>
  <si>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</si>
  <si>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</si>
  <si>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</si>
  <si>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</si>
  <si>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</si>
  <si>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</si>
  <si>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</si>
  <si>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</si>
  <si>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</si>
  <si>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</si>
  <si>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</si>
  <si>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</si>
  <si>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</si>
  <si>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</si>
  <si>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</si>
  <si>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</si>
  <si>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</si>
  <si>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</si>
  <si>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</si>
  <si>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</si>
  <si>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</si>
  <si>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</si>
  <si>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</si>
  <si>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</si>
  <si>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</si>
  <si>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</si>
  <si>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</si>
  <si>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</si>
  <si>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</si>
  <si>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</si>
  <si>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</si>
  <si>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</si>
  <si>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</si>
  <si>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</si>
  <si>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</si>
  <si>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</si>
  <si>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</si>
  <si>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</si>
  <si>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</si>
  <si>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</si>
  <si>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</si>
  <si>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</si>
  <si>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</si>
  <si>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</si>
  <si>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</si>
  <si>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</si>
  <si>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</si>
  <si>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</si>
  <si>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</si>
  <si>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</si>
  <si>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</si>
  <si>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</si>
  <si>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</si>
  <si>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</si>
  <si>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</si>
  <si>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</si>
  <si>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</si>
  <si>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</si>
  <si>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</si>
  <si>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</si>
  <si>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</si>
  <si>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</si>
  <si>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</si>
  <si>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</si>
  <si>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</si>
  <si>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</si>
  <si>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</si>
  <si>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</si>
  <si>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</si>
  <si>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</si>
  <si>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</si>
  <si>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</si>
  <si>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</si>
  <si>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</si>
  <si>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</si>
  <si>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</si>
  <si>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</si>
  <si>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</si>
  <si>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</si>
  <si>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</si>
  <si>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</si>
  <si>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</si>
  <si>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</si>
  <si>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</si>
  <si>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</si>
  <si>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</si>
  <si>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</si>
  <si>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</si>
  <si>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</si>
  <si>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</si>
  <si>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</si>
  <si>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</si>
  <si>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</si>
  <si>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</si>
  <si>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</si>
  <si>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</si>
  <si>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</si>
  <si>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</si>
  <si>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</si>
  <si>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</si>
  <si>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</si>
  <si>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</si>
  <si>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</si>
  <si>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</si>
  <si>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</si>
  <si>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</si>
  <si>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</si>
  <si>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</si>
  <si>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</si>
  <si>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</si>
  <si>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</si>
  <si>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</si>
  <si>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</si>
  <si>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</si>
  <si>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</si>
  <si>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</si>
  <si>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</si>
  <si>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</si>
  <si>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</si>
  <si>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</si>
  <si>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</si>
  <si>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</si>
  <si>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</si>
  <si>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</si>
  <si>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</si>
  <si>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</si>
  <si>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</si>
  <si>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</si>
  <si>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</si>
  <si>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</si>
  <si>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</si>
  <si>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</si>
  <si>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</si>
  <si>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</si>
  <si>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</si>
  <si>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</si>
  <si>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</si>
  <si>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</si>
  <si>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</si>
  <si>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</si>
  <si>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</si>
  <si>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</si>
  <si>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</si>
  <si>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</si>
  <si>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</si>
  <si>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</si>
  <si>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</si>
  <si>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</si>
  <si>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</si>
  <si>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</si>
  <si>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</si>
  <si>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</si>
  <si>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</si>
  <si>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</si>
  <si>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</si>
  <si>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</si>
  <si>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</si>
  <si>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</si>
  <si>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</si>
  <si>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</si>
  <si>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</si>
  <si>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</si>
  <si>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</si>
  <si>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</si>
  <si>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</si>
  <si>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</si>
  <si>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</si>
  <si>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</si>
  <si>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</si>
  <si>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</si>
  <si>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</si>
  <si>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</si>
  <si>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</si>
  <si>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</si>
  <si>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</si>
  <si>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</si>
  <si>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</si>
  <si>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</si>
  <si>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</si>
  <si>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</si>
  <si>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</si>
  <si>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</si>
  <si>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</si>
  <si>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</si>
  <si>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</si>
  <si>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</si>
  <si>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</si>
  <si>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</si>
  <si>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</si>
  <si>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</si>
  <si>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</si>
  <si>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</si>
  <si>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</si>
  <si>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</si>
  <si>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</si>
  <si>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</si>
  <si>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</si>
  <si>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</si>
  <si>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</si>
  <si>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</si>
  <si>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</si>
  <si>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</si>
  <si>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</si>
  <si>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</si>
  <si>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</si>
  <si>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</si>
  <si>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</si>
  <si>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</si>
  <si>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</si>
  <si>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</si>
  <si>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</si>
  <si>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</si>
  <si>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</si>
  <si>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</si>
  <si>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</si>
  <si>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</si>
  <si>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</si>
  <si>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</si>
  <si>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</si>
  <si>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</si>
  <si>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</si>
  <si>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</si>
  <si>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</si>
  <si>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</si>
  <si>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</si>
  <si>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</si>
  <si>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</si>
  <si>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</si>
  <si>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</si>
  <si>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</si>
  <si>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</si>
  <si>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</si>
  <si>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</si>
  <si>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</si>
  <si>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</si>
  <si>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</si>
  <si>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</si>
  <si>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</si>
  <si>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</si>
  <si>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</si>
  <si>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</si>
  <si>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</si>
  <si>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</si>
  <si>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</si>
  <si>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</si>
  <si>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</si>
  <si>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</si>
  <si>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</si>
  <si>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</si>
  <si>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</si>
  <si>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</si>
  <si>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</si>
  <si>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</si>
  <si>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</si>
  <si>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</si>
  <si>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</si>
  <si>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</si>
  <si>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</si>
  <si>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</si>
  <si>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</si>
  <si>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</si>
  <si>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</si>
  <si>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</si>
  <si>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</si>
  <si>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</si>
  <si>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</si>
  <si>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</si>
  <si>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</si>
  <si>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</si>
  <si>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</si>
  <si>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</si>
  <si>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</si>
  <si>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</si>
  <si>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</si>
  <si>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</si>
  <si>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</si>
  <si>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</si>
  <si>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</si>
  <si>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</si>
  <si>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</si>
  <si>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</si>
  <si>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</si>
  <si>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</si>
  <si>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</si>
  <si>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</si>
  <si>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</si>
  <si>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</si>
  <si>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</si>
  <si>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</si>
  <si>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</si>
  <si>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</si>
  <si>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</si>
  <si>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</si>
  <si>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</si>
  <si>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</si>
  <si>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</si>
  <si>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</si>
  <si>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</si>
  <si>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</si>
  <si>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</si>
  <si>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</si>
  <si>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</si>
  <si>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</si>
  <si>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</si>
  <si>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</si>
  <si>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</si>
  <si>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</si>
  <si>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</si>
  <si>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</si>
  <si>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</si>
  <si>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</si>
  <si>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</si>
  <si>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</si>
  <si>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</si>
  <si>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</si>
  <si>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</si>
  <si>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</si>
  <si>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</si>
  <si>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</si>
  <si>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</si>
  <si>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</si>
  <si>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</si>
  <si>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</si>
  <si>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</si>
  <si>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</si>
  <si>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</si>
  <si>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</si>
  <si>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</si>
  <si>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</si>
  <si>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</si>
  <si>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</si>
  <si>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</si>
  <si>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</si>
  <si>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</si>
  <si>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</si>
  <si>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</si>
  <si>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</si>
  <si>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</si>
  <si>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</si>
  <si>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</si>
  <si>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</si>
  <si>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</si>
  <si>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</si>
  <si>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</si>
  <si>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</si>
  <si>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</si>
  <si>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</si>
  <si>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</si>
  <si>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</si>
  <si>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</si>
  <si>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</si>
  <si>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</si>
  <si>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</si>
  <si>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</si>
  <si>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</si>
  <si>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</si>
  <si>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</si>
  <si>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</si>
  <si>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</si>
  <si>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</si>
  <si>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</si>
  <si>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</si>
  <si>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</si>
  <si>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</si>
  <si>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</si>
  <si>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</si>
  <si>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</si>
  <si>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</si>
  <si>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</si>
  <si>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</si>
  <si>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</si>
  <si>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</si>
  <si>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</si>
  <si>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</si>
  <si>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</si>
  <si>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</si>
  <si>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</si>
  <si>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</si>
  <si>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</si>
  <si>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</si>
  <si>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</si>
  <si>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</si>
  <si>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</si>
  <si>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</si>
  <si>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</si>
  <si>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</si>
  <si>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</si>
  <si>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</si>
  <si>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</si>
  <si>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</si>
  <si>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</si>
  <si>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</si>
  <si>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</si>
  <si>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</si>
  <si>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</si>
  <si>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</si>
  <si>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</si>
  <si>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</si>
  <si>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</si>
  <si>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</si>
  <si>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</si>
  <si>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</si>
  <si>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</si>
  <si>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</si>
  <si>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</si>
  <si>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</si>
  <si>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</si>
  <si>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</si>
  <si>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</si>
  <si>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</si>
  <si>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</si>
  <si>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</si>
  <si>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</si>
  <si>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</si>
  <si>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</si>
  <si>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</si>
  <si>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</si>
  <si>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</si>
  <si>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</si>
  <si>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</si>
  <si>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</si>
  <si>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</si>
  <si>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</si>
  <si>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</si>
  <si>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</si>
  <si>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</si>
  <si>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</si>
  <si>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</si>
  <si>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</si>
  <si>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</si>
  <si>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</si>
  <si>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</si>
  <si>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</si>
  <si>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</si>
  <si>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</si>
  <si>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</si>
  <si>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</si>
  <si>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</si>
  <si>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</si>
  <si>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</si>
  <si>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</si>
  <si>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</si>
  <si>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</si>
  <si>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</si>
  <si>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</si>
  <si>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</si>
  <si>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</si>
  <si>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</si>
  <si>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</si>
  <si>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</si>
  <si>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</si>
  <si>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</si>
  <si>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</si>
  <si>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</si>
  <si>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</si>
  <si>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</si>
  <si>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</si>
  <si>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</si>
  <si>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</si>
  <si>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</si>
  <si>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</si>
  <si>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</si>
  <si>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</si>
  <si>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</si>
  <si>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</si>
  <si>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</si>
  <si>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</si>
  <si>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</si>
  <si>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</si>
  <si>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</si>
  <si>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</si>
  <si>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</si>
  <si>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</si>
  <si>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</si>
  <si>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</si>
  <si>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</si>
  <si>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</si>
  <si>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</si>
  <si>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</si>
  <si>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</si>
  <si>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</si>
  <si>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</si>
  <si>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</si>
  <si>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</si>
  <si>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</si>
  <si>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</si>
  <si>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</si>
  <si>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</si>
  <si>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</si>
  <si>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</si>
  <si>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</si>
  <si>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</si>
  <si>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</si>
  <si>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</si>
  <si>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</si>
  <si>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</si>
  <si>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</si>
  <si>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</si>
  <si>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</si>
  <si>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</si>
  <si>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</si>
  <si>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</si>
  <si>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</si>
  <si>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</si>
  <si>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</si>
  <si>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</si>
  <si>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</si>
  <si>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</si>
  <si>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</si>
  <si>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</si>
  <si>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</si>
  <si>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</si>
  <si>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</si>
  <si>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</si>
  <si>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</si>
  <si>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</si>
  <si>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</si>
  <si>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</si>
  <si>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</si>
  <si>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</si>
  <si>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</si>
  <si>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</si>
  <si>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</si>
  <si>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</si>
  <si>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</si>
  <si>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</si>
  <si>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</si>
  <si>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</si>
  <si>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</si>
  <si>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</si>
  <si>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</si>
  <si>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</si>
  <si>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</si>
  <si>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</si>
  <si>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</si>
  <si>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</si>
  <si>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</si>
  <si>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</si>
  <si>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</si>
  <si>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</si>
  <si>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</si>
  <si>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</si>
  <si>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</si>
  <si>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</si>
  <si>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</si>
  <si>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</si>
  <si>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</si>
  <si>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</si>
  <si>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</si>
  <si>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</si>
  <si>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</si>
  <si>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</si>
  <si>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</si>
  <si>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</si>
  <si>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</si>
  <si>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</si>
  <si>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</si>
  <si>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</si>
  <si>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</si>
  <si>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</si>
  <si>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</si>
  <si>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</si>
  <si>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</si>
  <si>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</si>
  <si>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</si>
  <si>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</si>
  <si>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</si>
  <si>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</si>
  <si>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</si>
  <si>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</si>
  <si>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</si>
  <si>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</si>
  <si>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</si>
  <si>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</si>
  <si>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</si>
  <si>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</si>
  <si>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</si>
  <si>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</si>
  <si>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</si>
  <si>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</si>
  <si>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</si>
  <si>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</si>
  <si>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</si>
  <si>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</si>
  <si>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</si>
  <si>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</si>
  <si>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</si>
  <si>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</si>
  <si>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</si>
  <si>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</si>
  <si>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</si>
  <si>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</si>
  <si>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</si>
  <si>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</si>
  <si>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</si>
  <si>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</si>
  <si>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</si>
  <si>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</si>
  <si>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</si>
  <si>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</si>
  <si>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</si>
  <si>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</si>
  <si>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</si>
  <si>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</si>
  <si>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</si>
  <si>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</si>
  <si>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</si>
  <si>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</si>
  <si>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</si>
  <si>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</si>
  <si>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</si>
  <si>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</si>
  <si>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</si>
  <si>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</si>
  <si>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</si>
  <si>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</si>
  <si>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</si>
  <si>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</si>
  <si>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</si>
  <si>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</si>
  <si>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</si>
  <si>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</si>
  <si>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</si>
  <si>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</si>
  <si>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</si>
  <si>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</si>
  <si>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</si>
  <si>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</si>
  <si>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</si>
  <si>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</si>
  <si>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</si>
  <si>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</si>
  <si>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</si>
  <si>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</si>
  <si>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</si>
  <si>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</si>
  <si>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</si>
  <si>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</si>
  <si>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</si>
  <si>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</si>
  <si>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</si>
  <si>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</si>
  <si>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</si>
  <si>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</si>
  <si>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</si>
  <si>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</si>
  <si>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</si>
  <si>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</si>
  <si>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</si>
  <si>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</si>
  <si>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</si>
  <si>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</si>
  <si>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</si>
  <si>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</si>
  <si>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</si>
  <si>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</si>
  <si>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</si>
  <si>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</si>
  <si>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</si>
  <si>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</si>
  <si>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</si>
  <si>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</si>
  <si>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</si>
  <si>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</si>
  <si>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</si>
  <si>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</si>
  <si>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</si>
  <si>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</si>
  <si>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</si>
  <si>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</si>
  <si>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</si>
  <si>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</si>
  <si>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</si>
  <si>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</si>
  <si>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</si>
  <si>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</si>
  <si>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</si>
  <si>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</si>
  <si>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</si>
  <si>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</si>
  <si>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</si>
  <si>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</si>
  <si>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</si>
  <si>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</si>
  <si>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</si>
  <si>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</si>
  <si>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</si>
  <si>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</si>
  <si>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</si>
  <si>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</si>
  <si>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</si>
  <si>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</si>
  <si>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</si>
  <si>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</si>
  <si>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</si>
  <si>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</si>
  <si>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</si>
  <si>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</si>
  <si>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</si>
  <si>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</si>
  <si>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</si>
  <si>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</si>
  <si>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</si>
  <si>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</si>
  <si>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</si>
  <si>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</si>
  <si>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</si>
  <si>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</si>
  <si>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</si>
  <si>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</si>
  <si>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</si>
  <si>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</si>
  <si>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</si>
  <si>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</si>
  <si>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</si>
  <si>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</si>
  <si>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</si>
  <si>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</si>
  <si>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</si>
  <si>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</si>
  <si>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</si>
  <si>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</si>
  <si>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</si>
  <si>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</si>
  <si>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</si>
  <si>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</si>
  <si>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</si>
  <si>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</si>
  <si>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</si>
  <si>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</si>
  <si>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</si>
  <si>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</si>
  <si>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</si>
  <si>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</si>
  <si>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</si>
  <si>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</si>
  <si>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</si>
  <si>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</si>
  <si>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</si>
  <si>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</si>
  <si>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</si>
  <si>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</si>
  <si>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</si>
  <si>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</si>
  <si>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</si>
  <si>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</si>
  <si>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</si>
  <si>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</si>
  <si>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</si>
  <si>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</si>
  <si>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</si>
  <si>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</si>
  <si>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</si>
  <si>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</si>
  <si>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</si>
  <si>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</si>
  <si>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</si>
  <si>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</si>
  <si>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</si>
  <si>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</si>
  <si>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</si>
  <si>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</si>
  <si>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</si>
  <si>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</si>
  <si>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</si>
  <si>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</si>
  <si>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</si>
  <si>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</si>
  <si>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</si>
  <si>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</si>
  <si>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</si>
  <si>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</si>
  <si>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</si>
  <si>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</si>
  <si>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</si>
  <si>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</si>
  <si>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</si>
  <si>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</si>
  <si>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</si>
  <si>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</si>
  <si>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</si>
  <si>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</si>
  <si>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</si>
  <si>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</si>
  <si>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</si>
  <si>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</si>
  <si>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</si>
  <si>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</si>
  <si>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</si>
  <si>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</si>
  <si>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</si>
  <si>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</si>
  <si>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</si>
  <si>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</si>
  <si>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</si>
  <si>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</si>
  <si>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</si>
  <si>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</si>
  <si>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</si>
  <si>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</si>
  <si>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</si>
  <si>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</si>
  <si>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</si>
  <si>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</si>
  <si>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</si>
  <si>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</si>
  <si>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</si>
  <si>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</si>
  <si>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</si>
  <si>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</si>
  <si>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</si>
  <si>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</si>
  <si>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</si>
  <si>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</si>
  <si>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</si>
  <si>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</si>
  <si>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</si>
  <si>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</si>
  <si>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</si>
  <si>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</si>
  <si>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</si>
  <si>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</si>
  <si>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</si>
  <si>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</si>
  <si>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</si>
  <si>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</si>
  <si>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</si>
  <si>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</si>
  <si>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</si>
  <si>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</si>
  <si>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</si>
  <si>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</si>
  <si>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</si>
  <si>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</si>
  <si>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</si>
  <si>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</si>
  <si>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</si>
  <si>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</si>
  <si>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</si>
  <si>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</si>
  <si>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</si>
  <si>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</si>
  <si>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</si>
  <si>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</si>
  <si>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</si>
  <si>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</si>
  <si>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</si>
  <si>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</si>
  <si>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</si>
  <si>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</si>
  <si>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</si>
  <si>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</si>
  <si>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</si>
  <si>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</si>
  <si>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</si>
  <si>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</si>
  <si>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</si>
  <si>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</si>
  <si>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</si>
  <si>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</si>
  <si>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</si>
  <si>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</si>
  <si>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</si>
  <si>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</si>
  <si>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</si>
  <si>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</si>
  <si>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</si>
  <si>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</si>
  <si>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</si>
  <si>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</si>
  <si>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</si>
  <si>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</si>
  <si>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</si>
  <si>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</si>
  <si>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</si>
  <si>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</si>
  <si>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</si>
  <si>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</si>
  <si>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</si>
  <si>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</si>
  <si>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</si>
  <si>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</si>
  <si>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</si>
  <si>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</si>
  <si>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</si>
  <si>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</si>
  <si>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</si>
  <si>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</si>
  <si>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</si>
  <si>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</si>
  <si>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</si>
  <si>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</si>
  <si>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</si>
  <si>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</si>
  <si>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</si>
  <si>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</si>
  <si>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</si>
  <si>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</si>
  <si>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</si>
  <si>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</si>
  <si>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</si>
  <si>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</si>
  <si>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</si>
  <si>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</si>
  <si>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</si>
  <si>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</si>
  <si>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</si>
  <si>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</si>
  <si>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</si>
  <si>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</si>
  <si>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</si>
  <si>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</si>
  <si>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</si>
  <si>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</si>
  <si>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</si>
  <si>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</si>
  <si>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</si>
  <si>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</si>
  <si>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</si>
  <si>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</si>
  <si>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</si>
  <si>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</si>
  <si>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</si>
  <si>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</si>
  <si>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</si>
  <si>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</si>
  <si>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</si>
  <si>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</si>
  <si>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</si>
  <si>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</si>
  <si>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</si>
  <si>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</si>
  <si>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</si>
  <si>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</si>
  <si>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</si>
  <si>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</si>
  <si>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</si>
  <si>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</si>
  <si>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</si>
  <si>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</si>
  <si>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</si>
  <si>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</si>
  <si>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</si>
  <si>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</si>
  <si>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</si>
  <si>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</si>
  <si>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</si>
  <si>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</si>
  <si>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</si>
  <si>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</si>
  <si>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</si>
  <si>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</si>
  <si>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</si>
  <si>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</si>
  <si>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</si>
  <si>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</si>
  <si>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</si>
  <si>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</si>
  <si>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</si>
  <si>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</si>
  <si>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</si>
  <si>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</si>
  <si>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</si>
  <si>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</si>
  <si>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</si>
  <si>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</si>
  <si>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</si>
  <si>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</si>
  <si>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</si>
  <si>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</si>
  <si>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</si>
  <si>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</si>
  <si>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</si>
  <si>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</si>
  <si>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</si>
  <si>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</si>
  <si>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</si>
  <si>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</si>
  <si>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</si>
  <si>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</si>
  <si>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</si>
  <si>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</si>
  <si>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</si>
  <si>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</si>
  <si>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</si>
  <si>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</si>
  <si>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</si>
  <si>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</si>
  <si>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</si>
  <si>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</si>
  <si>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</si>
  <si>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</si>
  <si>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</si>
  <si>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</si>
  <si>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</si>
  <si>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</si>
  <si>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</si>
  <si>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</si>
  <si>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</si>
  <si>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</si>
  <si>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</si>
  <si>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</si>
  <si>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</si>
  <si>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</si>
  <si>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</si>
  <si>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</si>
  <si>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</si>
  <si>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</si>
  <si>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</si>
  <si>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</si>
  <si>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</si>
  <si>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</si>
  <si>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</si>
  <si>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</si>
  <si>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</si>
  <si>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</si>
  <si>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</si>
  <si>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</si>
  <si>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</si>
  <si>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</si>
  <si>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</si>
  <si>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</si>
  <si>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</si>
  <si>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</si>
  <si>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</si>
  <si>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</si>
  <si>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</si>
  <si>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</si>
  <si>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</si>
  <si>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</si>
  <si>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</si>
  <si>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</si>
  <si>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</si>
  <si>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</si>
  <si>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</si>
  <si>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</si>
  <si>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</si>
  <si>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</si>
  <si>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</si>
  <si>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</si>
  <si>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</si>
  <si>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</si>
  <si>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</si>
  <si>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</si>
  <si>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</si>
  <si>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</si>
  <si>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</si>
  <si>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</si>
  <si>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</si>
  <si>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</si>
  <si>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</si>
  <si>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</si>
  <si>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</si>
  <si>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</si>
  <si>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</si>
  <si>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</si>
  <si>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</si>
  <si>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</si>
  <si>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</si>
  <si>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</si>
  <si>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</si>
  <si>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</si>
  <si>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</si>
  <si>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</si>
  <si>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</si>
  <si>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</si>
  <si>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</si>
  <si>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</si>
  <si>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</si>
  <si>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</si>
  <si>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</si>
  <si>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</si>
  <si>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</si>
  <si>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</si>
  <si>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</si>
  <si>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</si>
  <si>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</si>
  <si>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</si>
  <si>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</si>
  <si>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</si>
  <si>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</si>
  <si>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</si>
  <si>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</si>
  <si>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</si>
  <si>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</si>
  <si>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</si>
  <si>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</si>
  <si>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</si>
  <si>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</si>
  <si>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</si>
  <si>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</si>
  <si>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</si>
  <si>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</si>
  <si>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</si>
  <si>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</si>
  <si>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</si>
  <si>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</si>
  <si>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</si>
  <si>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</si>
  <si>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</si>
  <si>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</si>
  <si>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</si>
  <si>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</si>
  <si>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</si>
  <si>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</si>
  <si>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</si>
  <si>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</si>
  <si>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</si>
  <si>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</si>
  <si>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</si>
  <si>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</si>
  <si>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</si>
  <si>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</si>
  <si>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</si>
  <si>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</si>
  <si>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</si>
  <si>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</si>
  <si>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</si>
  <si>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</si>
  <si>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</si>
  <si>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</si>
  <si>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</si>
  <si>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</si>
  <si>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</si>
  <si>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</si>
  <si>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</si>
  <si>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</si>
  <si>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</si>
  <si>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</si>
  <si>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</si>
  <si>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</si>
  <si>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</si>
  <si>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</si>
  <si>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</si>
  <si>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</si>
  <si>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</si>
  <si>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</si>
  <si>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</si>
  <si>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</si>
  <si>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</si>
  <si>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</si>
  <si>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</si>
  <si>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</si>
  <si>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</si>
  <si>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</si>
  <si>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</si>
  <si>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</si>
  <si>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</si>
  <si>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</si>
  <si>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</si>
  <si>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</si>
  <si>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</si>
  <si>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</si>
  <si>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</si>
  <si>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</si>
  <si>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</si>
  <si>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</si>
  <si>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</si>
  <si>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</si>
  <si>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</si>
  <si>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</si>
  <si>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</si>
  <si>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</si>
  <si>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</si>
  <si>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</si>
  <si>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</si>
  <si>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</si>
  <si>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</si>
  <si>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</si>
  <si>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</si>
  <si>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</si>
  <si>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</si>
  <si>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</si>
  <si>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</si>
  <si>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</si>
  <si>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</si>
  <si>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</si>
  <si>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</si>
  <si>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</si>
  <si>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</si>
  <si>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</si>
  <si>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</si>
  <si>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</si>
  <si>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</si>
  <si>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</si>
  <si>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</si>
  <si>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</si>
  <si>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</si>
  <si>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</si>
  <si>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</si>
  <si>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</si>
  <si>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</si>
  <si>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</si>
  <si>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</si>
  <si>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</si>
  <si>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</si>
  <si>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</si>
  <si>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</si>
  <si>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</si>
  <si>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</si>
  <si>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</si>
  <si>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</si>
  <si>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</si>
  <si>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</si>
  <si>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</si>
  <si>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</si>
  <si>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</si>
  <si>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</si>
  <si>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</si>
  <si>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</si>
  <si>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</si>
  <si>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</si>
  <si>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</si>
  <si>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</si>
  <si>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</si>
  <si>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</si>
  <si>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</si>
  <si>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</si>
  <si>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</si>
  <si>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</si>
  <si>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</si>
  <si>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</si>
  <si>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</si>
  <si>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</si>
  <si>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</si>
  <si>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</si>
  <si>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</si>
  <si>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</si>
  <si>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</si>
  <si>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</si>
  <si>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</si>
  <si>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</si>
  <si>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</si>
  <si>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</si>
  <si>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</si>
  <si>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</si>
  <si>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</si>
  <si>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</si>
  <si>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</si>
  <si>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</si>
  <si>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</si>
  <si>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</si>
  <si>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</si>
  <si>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</si>
  <si>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</si>
  <si>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</si>
  <si>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</si>
  <si>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</si>
  <si>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</si>
  <si>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</si>
  <si>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</si>
  <si>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</si>
  <si>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</si>
  <si>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</si>
  <si>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</si>
  <si>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</si>
  <si>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</si>
  <si>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</si>
  <si>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</si>
  <si>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</si>
  <si>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</si>
  <si>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</si>
  <si>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</si>
  <si>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</si>
  <si>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</si>
  <si>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</si>
  <si>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</si>
  <si>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</si>
  <si>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</si>
  <si>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</si>
  <si>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</si>
  <si>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</si>
  <si>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</si>
  <si>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</si>
  <si>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</si>
  <si>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</si>
  <si>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</si>
  <si>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</si>
  <si>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</si>
  <si>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</si>
  <si>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</si>
  <si>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</si>
  <si>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</si>
  <si>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</si>
  <si>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</si>
  <si>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</si>
  <si>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</si>
  <si>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</si>
  <si>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</si>
  <si>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</si>
  <si>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</si>
  <si>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</si>
  <si>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</si>
  <si>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</si>
  <si>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</si>
  <si>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</si>
  <si>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</si>
  <si>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</si>
  <si>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</si>
  <si>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</si>
  <si>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</si>
  <si>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</si>
  <si>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</si>
  <si>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</si>
  <si>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</si>
  <si>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</si>
  <si>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</si>
  <si>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</si>
  <si>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</si>
  <si>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</si>
  <si>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</si>
  <si>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</si>
  <si>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</si>
  <si>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</si>
  <si>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</si>
  <si>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</si>
  <si>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</si>
  <si>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</si>
  <si>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</si>
  <si>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</si>
  <si>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</si>
  <si>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</si>
  <si>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</si>
  <si>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</si>
  <si>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</si>
  <si>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</si>
  <si>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</si>
  <si>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</si>
  <si>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</si>
  <si>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</si>
  <si>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</si>
  <si>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</si>
  <si>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</si>
  <si>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</si>
  <si>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</si>
  <si>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</si>
  <si>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</si>
  <si>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</si>
  <si>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</si>
  <si>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</si>
  <si>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</si>
  <si>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</si>
  <si>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</si>
  <si>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</si>
  <si>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</si>
  <si>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</si>
  <si>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</si>
  <si>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</si>
  <si>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</si>
  <si>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</si>
  <si>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</si>
  <si>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</si>
  <si>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</si>
  <si>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</si>
  <si>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</si>
  <si>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</si>
  <si>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</si>
  <si>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</si>
  <si>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</si>
  <si>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</si>
  <si>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</si>
  <si>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</si>
  <si>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</si>
  <si>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</si>
  <si>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</si>
  <si>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</si>
  <si>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</si>
  <si>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</si>
  <si>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</si>
  <si>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</si>
  <si>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</si>
  <si>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</si>
  <si>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</si>
  <si>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</si>
  <si>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</si>
  <si>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</si>
  <si>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</si>
  <si>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</si>
  <si>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</si>
  <si>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</si>
  <si>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</si>
  <si>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</si>
  <si>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</si>
  <si>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</si>
  <si>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</si>
  <si>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</si>
  <si>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</si>
  <si>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</si>
  <si>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</si>
  <si>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</si>
  <si>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</si>
  <si>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</si>
  <si>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</si>
  <si>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</si>
  <si>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</si>
  <si>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</si>
  <si>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</si>
  <si>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</si>
  <si>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</si>
  <si>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</si>
  <si>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</si>
  <si>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</si>
  <si>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</si>
  <si>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</si>
  <si>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</si>
  <si>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</si>
  <si>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</si>
  <si>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</si>
  <si>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</si>
  <si>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</si>
  <si>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</si>
  <si>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</si>
  <si>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</si>
  <si>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</si>
  <si>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</si>
  <si>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</si>
  <si>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</si>
  <si>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</si>
  <si>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</si>
  <si>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</si>
  <si>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</si>
  <si>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</si>
  <si>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</si>
  <si>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</si>
  <si>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</si>
  <si>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</si>
  <si>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</si>
  <si>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</si>
  <si>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</si>
  <si>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</si>
  <si>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</si>
  <si>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</si>
  <si>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</si>
  <si>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</si>
  <si>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</si>
  <si>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</si>
  <si>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</si>
  <si>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</si>
  <si>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</si>
  <si>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</si>
  <si>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</si>
  <si>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</si>
  <si>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</si>
  <si>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</si>
  <si>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</si>
  <si>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</si>
  <si>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</si>
  <si>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</si>
  <si>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</si>
  <si>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</si>
  <si>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</si>
  <si>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</si>
  <si>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</si>
  <si>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</si>
  <si>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</si>
  <si>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</si>
  <si>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</si>
  <si>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</si>
  <si>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</si>
  <si>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</si>
  <si>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</si>
  <si>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</si>
  <si>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</si>
  <si>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</si>
  <si>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</si>
  <si>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</si>
  <si>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</si>
  <si>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</si>
  <si>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</si>
  <si>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</si>
  <si>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</si>
  <si>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</si>
  <si>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</si>
  <si>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</si>
  <si>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</si>
  <si>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</si>
  <si>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</si>
  <si>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</si>
  <si>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</si>
  <si>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</si>
  <si>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</si>
  <si>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</si>
  <si>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</si>
  <si>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</si>
  <si>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</si>
  <si>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</si>
  <si>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</si>
  <si>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</si>
  <si>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</si>
  <si>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</si>
  <si>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</si>
  <si>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</si>
  <si>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</si>
  <si>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</si>
  <si>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</si>
  <si>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</si>
  <si>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</si>
  <si>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</si>
  <si>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</si>
  <si>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</si>
  <si>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</si>
  <si>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</si>
  <si>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</si>
  <si>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</si>
  <si>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</si>
  <si>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</si>
  <si>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</si>
  <si>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</si>
  <si>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</si>
  <si>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</si>
  <si>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</si>
  <si>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</si>
  <si>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</si>
  <si>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</si>
  <si>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</si>
  <si>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</si>
  <si>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</si>
  <si>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</si>
  <si>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</si>
  <si>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</si>
  <si>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</si>
  <si>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</si>
  <si>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</si>
  <si>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</si>
  <si>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</si>
  <si>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</si>
  <si>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</si>
  <si>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</si>
  <si>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</si>
  <si>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</si>
  <si>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</si>
  <si>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</si>
  <si>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</si>
  <si>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</si>
  <si>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</si>
  <si>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</si>
  <si>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</si>
  <si>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</si>
  <si>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</si>
  <si>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</si>
  <si>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</si>
  <si>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</si>
  <si>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</si>
  <si>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</si>
  <si>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</si>
  <si>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</si>
  <si>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</si>
  <si>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</si>
  <si>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</si>
  <si>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</si>
  <si>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</si>
  <si>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</si>
  <si>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</si>
  <si>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</si>
  <si>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</si>
  <si>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</si>
  <si>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</si>
  <si>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</si>
  <si>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</si>
  <si>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</si>
  <si>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</si>
  <si>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</si>
  <si>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</si>
  <si>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</si>
  <si>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</si>
  <si>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</si>
  <si>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</si>
  <si>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</si>
  <si>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</si>
  <si>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</si>
  <si>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</si>
  <si>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</si>
  <si>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</si>
  <si>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</si>
  <si>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</si>
  <si>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</si>
  <si>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</si>
  <si>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</si>
  <si>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</si>
  <si>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</si>
  <si>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</si>
  <si>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</si>
  <si>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</si>
  <si>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</si>
  <si>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</si>
  <si>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</si>
  <si>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</si>
  <si>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</si>
  <si>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</si>
  <si>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</si>
  <si>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</si>
  <si>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</si>
  <si>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</si>
  <si>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</si>
  <si>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</si>
  <si>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</si>
  <si>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</si>
  <si>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</si>
  <si>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</si>
  <si>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</si>
  <si>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</si>
  <si>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</si>
  <si>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</si>
  <si>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</si>
  <si>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</si>
  <si>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</si>
  <si>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</si>
  <si>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</si>
  <si>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</si>
  <si>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</si>
  <si>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</si>
  <si>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</si>
  <si>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</si>
  <si>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</si>
  <si>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</si>
  <si>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</si>
  <si>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</si>
  <si>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</si>
  <si>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</si>
  <si>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</si>
  <si>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</si>
  <si>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</si>
  <si>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</si>
  <si>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</si>
  <si>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</si>
  <si>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</si>
  <si>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</si>
  <si>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</si>
  <si>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</si>
  <si>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</si>
  <si>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</si>
  <si>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</si>
  <si>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</si>
  <si>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</si>
  <si>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</si>
  <si>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</si>
  <si>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</si>
  <si>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</si>
  <si>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</si>
  <si>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</si>
  <si>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</si>
  <si>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</si>
  <si>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</si>
  <si>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</si>
  <si>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</si>
  <si>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</si>
  <si>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</si>
  <si>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</si>
  <si>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</si>
  <si>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</si>
  <si>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</si>
  <si>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</si>
  <si>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</si>
  <si>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</si>
  <si>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</si>
  <si>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</si>
  <si>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</si>
  <si>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</si>
  <si>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</si>
  <si>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</si>
  <si>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</si>
  <si>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</si>
  <si>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</si>
  <si>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</si>
  <si>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</si>
  <si>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</si>
  <si>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</si>
  <si>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</si>
  <si>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</si>
  <si>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</si>
  <si>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</si>
  <si>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</si>
  <si>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</si>
  <si>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</si>
  <si>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</si>
  <si>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</si>
  <si>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</si>
  <si>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</si>
  <si>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</si>
  <si>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</si>
  <si>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</si>
  <si>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</si>
  <si>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</si>
  <si>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</si>
  <si>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</si>
  <si>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</si>
  <si>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</si>
  <si>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</si>
  <si>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</si>
  <si>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</si>
  <si>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</si>
  <si>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</si>
  <si>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</si>
  <si>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</si>
  <si>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</si>
  <si>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</si>
  <si>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</si>
  <si>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</si>
  <si>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</si>
  <si>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</si>
  <si>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</si>
  <si>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</si>
  <si>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</si>
  <si>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</si>
  <si>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</si>
  <si>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</si>
  <si>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</si>
  <si>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</si>
  <si>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</si>
  <si>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</si>
  <si>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</si>
  <si>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</si>
  <si>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</si>
  <si>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</si>
  <si>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</si>
  <si>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</si>
  <si>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</si>
  <si>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</si>
  <si>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</si>
  <si>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</si>
  <si>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</si>
  <si>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</si>
  <si>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</si>
  <si>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</si>
  <si>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</si>
  <si>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</si>
  <si>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</si>
  <si>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</si>
  <si>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</si>
  <si>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</si>
  <si>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</si>
  <si>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</si>
  <si>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</si>
  <si>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</si>
  <si>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</si>
  <si>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</si>
  <si>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</si>
  <si>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</si>
  <si>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</si>
  <si>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</si>
  <si>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</si>
  <si>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</si>
  <si>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</si>
  <si>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</si>
  <si>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</si>
  <si>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</si>
  <si>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</si>
  <si>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</si>
  <si>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</si>
  <si>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</si>
  <si>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</si>
  <si>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</si>
  <si>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</si>
  <si>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</si>
  <si>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</si>
  <si>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</si>
  <si>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</si>
  <si>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</si>
  <si>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</si>
  <si>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</si>
  <si>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</si>
  <si>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</si>
  <si>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</si>
  <si>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</si>
  <si>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</si>
  <si>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</si>
  <si>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</si>
  <si>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</si>
  <si>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</si>
  <si>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</si>
  <si>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</si>
  <si>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</si>
  <si>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</si>
  <si>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</si>
  <si>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</si>
  <si>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</si>
  <si>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</si>
  <si>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</si>
  <si>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</si>
  <si>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</si>
  <si>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</si>
  <si>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</si>
  <si>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</si>
  <si>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</si>
  <si>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</si>
  <si>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</si>
  <si>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</si>
  <si>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</si>
  <si>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</si>
  <si>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</si>
  <si>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</si>
  <si>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</si>
  <si>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</si>
  <si>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</si>
  <si>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</si>
  <si>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</si>
  <si>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</si>
  <si>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</si>
  <si>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</si>
  <si>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</si>
  <si>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</si>
  <si>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</si>
  <si>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</si>
  <si>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</si>
  <si>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</si>
  <si>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</si>
  <si>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</si>
  <si>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</si>
  <si>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</si>
  <si>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</si>
  <si>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</si>
  <si>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</si>
  <si>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</si>
  <si>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</si>
  <si>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</si>
  <si>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</si>
  <si>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</si>
  <si>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</si>
  <si>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</si>
  <si>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</si>
  <si>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</si>
  <si>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</si>
  <si>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</si>
  <si>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</si>
  <si>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</si>
  <si>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</si>
  <si>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</si>
  <si>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</si>
  <si>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</si>
  <si>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</si>
  <si>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</si>
  <si>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</si>
  <si>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</si>
  <si>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</si>
  <si>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</si>
  <si>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</si>
  <si>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</si>
  <si>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</si>
  <si>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</si>
  <si>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</si>
  <si>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</si>
  <si>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</si>
  <si>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</si>
  <si>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</si>
  <si>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</si>
  <si>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</si>
  <si>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</si>
  <si>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</si>
  <si>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</si>
  <si>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</si>
  <si>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</si>
  <si>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</si>
  <si>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</si>
  <si>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</si>
  <si>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</si>
  <si>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</si>
  <si>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</si>
  <si>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</si>
  <si>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</si>
  <si>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</si>
  <si>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</si>
  <si>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</si>
  <si>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</si>
  <si>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</si>
  <si>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</si>
  <si>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</si>
  <si>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</si>
  <si>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</si>
  <si>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</si>
  <si>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</si>
  <si>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</si>
  <si>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</si>
  <si>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</si>
  <si>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</si>
  <si>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</si>
  <si>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</si>
  <si>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</si>
  <si>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</si>
  <si>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</si>
  <si>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</si>
  <si>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</si>
  <si>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</si>
  <si>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</si>
  <si>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</si>
  <si>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</si>
  <si>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</si>
  <si>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</si>
  <si>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</si>
  <si>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</si>
  <si>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</si>
  <si>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</si>
  <si>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</si>
  <si>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</si>
  <si>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</si>
  <si>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</si>
  <si>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</si>
  <si>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</si>
  <si>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</si>
  <si>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</si>
  <si>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</si>
  <si>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</si>
  <si>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</si>
  <si>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</si>
  <si>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</si>
  <si>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</si>
  <si>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</si>
  <si>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</si>
  <si>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</si>
  <si>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</si>
  <si>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</si>
  <si>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</si>
  <si>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</si>
  <si>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</si>
  <si>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</si>
  <si>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</si>
  <si>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</si>
  <si>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</si>
  <si>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</si>
  <si>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</si>
  <si>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</si>
  <si>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</si>
  <si>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</si>
  <si>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</si>
  <si>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</si>
  <si>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</si>
  <si>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</si>
  <si>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</si>
  <si>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</si>
  <si>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</si>
  <si>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</si>
  <si>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</si>
  <si>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</si>
  <si>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</si>
  <si>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</si>
  <si>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</si>
  <si>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</si>
  <si>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</si>
  <si>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</si>
  <si>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</si>
  <si>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</si>
  <si>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</si>
  <si>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</si>
  <si>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</si>
  <si>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</si>
  <si>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</si>
  <si>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</si>
  <si>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</si>
  <si>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</si>
  <si>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</si>
  <si>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</si>
  <si>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</si>
  <si>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</si>
  <si>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</si>
  <si>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</si>
  <si>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</si>
  <si>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</si>
  <si>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</si>
  <si>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</si>
  <si>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</si>
  <si>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</si>
  <si>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</si>
  <si>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</si>
  <si>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</si>
  <si>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</si>
  <si>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</si>
  <si>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</si>
  <si>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</si>
  <si>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</si>
  <si>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</si>
  <si>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</si>
  <si>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</si>
  <si>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</si>
  <si>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</si>
  <si>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</si>
  <si>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</si>
  <si>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</si>
  <si>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</si>
  <si>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</si>
  <si>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</si>
  <si>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</si>
  <si>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</si>
  <si>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</si>
  <si>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</si>
  <si>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</si>
  <si>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</si>
  <si>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</si>
  <si>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</si>
  <si>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</si>
  <si>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</si>
  <si>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</si>
  <si>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</si>
  <si>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</si>
  <si>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</si>
  <si>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</si>
  <si>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</si>
  <si>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</si>
  <si>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</si>
  <si>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</si>
  <si>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</si>
  <si>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</si>
  <si>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</si>
  <si>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</si>
  <si>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</si>
  <si>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</si>
  <si>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</si>
  <si>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</si>
  <si>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</si>
  <si>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</si>
  <si>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</si>
  <si>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</si>
  <si>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</si>
  <si>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</si>
  <si>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</si>
  <si>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</si>
  <si>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</si>
  <si>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</si>
  <si>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</si>
  <si>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</si>
  <si>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</si>
  <si>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</si>
  <si>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</si>
  <si>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</si>
  <si>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</si>
  <si>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</si>
  <si>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</si>
  <si>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</si>
  <si>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</si>
  <si>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</si>
  <si>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</si>
  <si>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</si>
  <si>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</si>
  <si>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</si>
  <si>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</si>
  <si>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</si>
  <si>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</si>
  <si>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</si>
  <si>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</si>
  <si>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</si>
  <si>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</si>
  <si>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</si>
  <si>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</si>
  <si>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</si>
  <si>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</si>
  <si>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</si>
  <si>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</si>
  <si>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</si>
  <si>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</si>
  <si>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</si>
  <si>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</si>
  <si>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</si>
  <si>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</si>
  <si>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</si>
  <si>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</si>
  <si>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</si>
  <si>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</si>
  <si>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</si>
  <si>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</si>
  <si>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</si>
  <si>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</si>
  <si>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</si>
  <si>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</si>
  <si>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</si>
  <si>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</si>
  <si>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</si>
  <si>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</si>
  <si>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</si>
  <si>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</si>
  <si>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</si>
  <si>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</si>
  <si>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</si>
  <si>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</si>
  <si>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</si>
  <si>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</si>
  <si>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</si>
  <si>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</si>
  <si>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</si>
  <si>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</si>
  <si>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</si>
  <si>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</si>
  <si>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</si>
  <si>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</si>
  <si>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</si>
  <si>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</si>
  <si>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</si>
  <si>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</si>
  <si>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</si>
  <si>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</si>
  <si>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</si>
  <si>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</si>
  <si>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</si>
  <si>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</si>
  <si>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</si>
  <si>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</si>
  <si>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</si>
  <si>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</si>
  <si>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</si>
  <si>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</si>
  <si>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</si>
  <si>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</si>
  <si>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</si>
  <si>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</si>
  <si>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</si>
  <si>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</si>
  <si>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</si>
  <si>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</si>
  <si>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</si>
  <si>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</si>
  <si>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</si>
  <si>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</si>
  <si>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</si>
  <si>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</si>
  <si>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</si>
  <si>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</si>
  <si>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</si>
  <si>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</si>
  <si>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</si>
  <si>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</si>
  <si>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</si>
  <si>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</si>
  <si>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</si>
  <si>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</si>
  <si>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</si>
  <si>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</si>
  <si>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</si>
  <si>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</si>
  <si>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</si>
  <si>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</si>
  <si>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</si>
  <si>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</si>
  <si>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</si>
  <si>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</si>
  <si>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</si>
  <si>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</si>
  <si>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</si>
  <si>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</si>
  <si>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</si>
  <si>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</si>
  <si>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</si>
  <si>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</si>
  <si>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</si>
  <si>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</si>
  <si>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</si>
  <si>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</si>
  <si>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</si>
  <si>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</si>
  <si>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</si>
  <si>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</si>
  <si>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</si>
  <si>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</si>
  <si>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</si>
  <si>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</si>
  <si>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</si>
  <si>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</si>
  <si>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</si>
  <si>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</si>
  <si>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</si>
  <si>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</si>
  <si>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</si>
  <si>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</si>
  <si>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</si>
  <si>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</si>
  <si>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</si>
  <si>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</si>
  <si>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</si>
  <si>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</si>
  <si>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</si>
  <si>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</si>
  <si>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</si>
  <si>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</si>
  <si>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</si>
  <si>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</si>
  <si>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</si>
  <si>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</si>
  <si>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</si>
  <si>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</si>
  <si>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</si>
  <si>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</si>
  <si>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</si>
  <si>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</si>
  <si>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</si>
  <si>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</si>
  <si>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</si>
  <si>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</si>
  <si>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</si>
  <si>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</si>
  <si>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</si>
  <si>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</si>
  <si>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</si>
  <si>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</si>
  <si>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</si>
  <si>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</si>
  <si>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</si>
  <si>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</si>
  <si>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</si>
  <si>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</si>
  <si>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</si>
  <si>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</si>
  <si>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</si>
  <si>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</si>
  <si>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</si>
  <si>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</si>
  <si>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</si>
  <si>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</si>
  <si>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</si>
  <si>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</si>
  <si>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</si>
  <si>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</si>
  <si>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</si>
  <si>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</si>
  <si>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</si>
  <si>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</si>
  <si>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</si>
  <si>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</si>
  <si>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</si>
  <si>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</si>
  <si>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</si>
  <si>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</si>
  <si>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</si>
  <si>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</si>
  <si>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</si>
  <si>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</si>
  <si>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</si>
  <si>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</si>
  <si>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</si>
  <si>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</si>
  <si>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</si>
  <si>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</si>
  <si>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</si>
  <si>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</si>
  <si>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</si>
  <si>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</si>
  <si>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</si>
  <si>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</si>
  <si>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</si>
  <si>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</si>
  <si>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</si>
  <si>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</si>
  <si>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</si>
  <si>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</si>
  <si>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</si>
  <si>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</si>
  <si>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</si>
  <si>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</si>
  <si>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</si>
  <si>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</si>
  <si>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</si>
  <si>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</si>
  <si>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</si>
  <si>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</si>
  <si>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</si>
  <si>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</si>
  <si>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</si>
  <si>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</si>
  <si>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</si>
  <si>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</si>
  <si>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</si>
  <si>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</si>
  <si>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</si>
  <si>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</si>
  <si>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</si>
  <si>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</si>
  <si>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</si>
  <si>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</si>
  <si>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</si>
  <si>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</si>
  <si>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</si>
  <si>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</si>
  <si>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</si>
  <si>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</si>
  <si>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</si>
  <si>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</si>
  <si>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</si>
  <si>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</si>
  <si>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</si>
  <si>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</si>
  <si>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</si>
  <si>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</si>
  <si>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</si>
  <si>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</si>
  <si>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</si>
  <si>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</si>
  <si>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</si>
  <si>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</si>
  <si>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</si>
  <si>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</si>
  <si>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</si>
  <si>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</si>
  <si>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</si>
  <si>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</si>
  <si>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</si>
  <si>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</si>
  <si>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</si>
  <si>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</si>
  <si>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</si>
  <si>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</si>
  <si>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</si>
  <si>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</si>
  <si>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</si>
  <si>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</si>
  <si>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</si>
  <si>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</si>
  <si>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</si>
  <si>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</si>
  <si>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</si>
  <si>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</si>
  <si>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</si>
  <si>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</si>
  <si>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</si>
  <si>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</si>
  <si>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</si>
  <si>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</si>
  <si>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</si>
  <si>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</si>
  <si>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</si>
  <si>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</si>
  <si>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</si>
  <si>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</si>
  <si>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</si>
  <si>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</si>
  <si>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</si>
  <si>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</si>
  <si>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</si>
  <si>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</si>
  <si>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</si>
  <si>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</si>
  <si>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</si>
  <si>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</si>
  <si>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</si>
  <si>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</si>
  <si>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</si>
  <si>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</si>
  <si>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</si>
  <si>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</si>
  <si>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</si>
  <si>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</si>
  <si>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</si>
  <si>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</si>
  <si>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</si>
  <si>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</si>
  <si>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</si>
  <si>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</si>
  <si>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</si>
  <si>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</si>
  <si>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</si>
  <si>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</si>
  <si>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</si>
  <si>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</si>
  <si>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</si>
  <si>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</si>
  <si>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</si>
  <si>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</si>
  <si>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</si>
  <si>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</si>
  <si>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</si>
  <si>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</si>
  <si>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</si>
  <si>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</si>
  <si>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</si>
  <si>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</si>
  <si>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</si>
  <si>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</si>
  <si>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</si>
  <si>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</si>
  <si>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</si>
  <si>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</si>
  <si>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</si>
  <si>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</si>
  <si>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</si>
  <si>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</si>
  <si>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</si>
  <si>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</si>
  <si>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</si>
  <si>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</si>
  <si>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</si>
  <si>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</si>
  <si>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</si>
  <si>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</si>
  <si>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</si>
  <si>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</si>
  <si>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</si>
  <si>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</si>
  <si>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</si>
  <si>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</si>
  <si>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</si>
  <si>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</si>
  <si>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</si>
  <si>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</si>
  <si>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</si>
  <si>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</si>
  <si>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</si>
  <si>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</si>
  <si>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</si>
  <si>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</si>
  <si>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</si>
  <si>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</si>
  <si>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</si>
  <si>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</si>
  <si>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</si>
  <si>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</si>
  <si>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</si>
  <si>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</si>
  <si>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</si>
  <si>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</si>
  <si>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</si>
  <si>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</si>
  <si>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</si>
  <si>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</si>
  <si>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</si>
  <si>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</si>
  <si>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</si>
  <si>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</si>
  <si>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</si>
  <si>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</si>
  <si>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</si>
  <si>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</si>
  <si>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</si>
  <si>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</si>
  <si>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</si>
  <si>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</si>
  <si>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</si>
  <si>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</si>
  <si>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</si>
  <si>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</si>
  <si>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</si>
  <si>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</si>
  <si>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</si>
  <si>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</si>
  <si>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</si>
  <si>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</si>
  <si>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</si>
  <si>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</si>
  <si>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</si>
  <si>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</si>
  <si>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</si>
  <si>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</si>
  <si>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</si>
  <si>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</si>
  <si>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</si>
  <si>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</si>
  <si>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</si>
  <si>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</si>
  <si>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</si>
  <si>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</si>
  <si>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</si>
  <si>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</si>
  <si>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</si>
  <si>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</si>
  <si>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</si>
  <si>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</si>
  <si>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</si>
  <si>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</si>
  <si>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</si>
  <si>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</si>
  <si>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</si>
  <si>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</si>
  <si>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</si>
  <si>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</si>
  <si>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</si>
  <si>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</si>
  <si>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</si>
  <si>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</si>
  <si>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</si>
  <si>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</si>
  <si>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</si>
  <si>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</si>
  <si>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</si>
  <si>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</si>
  <si>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</si>
  <si>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</si>
  <si>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</si>
  <si>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</si>
  <si>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</si>
  <si>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</si>
  <si>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</si>
  <si>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</si>
  <si>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</si>
  <si>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</si>
  <si>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</si>
  <si>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</si>
  <si>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</si>
  <si>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</si>
  <si>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</si>
  <si>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</si>
  <si>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</si>
  <si>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</si>
  <si>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</si>
  <si>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</si>
  <si>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</si>
  <si>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</si>
  <si>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</si>
  <si>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</si>
  <si>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</si>
  <si>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</si>
  <si>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</si>
  <si>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</si>
  <si>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</si>
  <si>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</si>
  <si>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</si>
  <si>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</si>
  <si>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</si>
  <si>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</si>
  <si>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</si>
  <si>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</si>
  <si>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</si>
  <si>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</si>
  <si>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</si>
  <si>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</si>
  <si>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</si>
  <si>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</si>
  <si>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</si>
  <si>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</si>
  <si>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</si>
  <si>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</si>
  <si>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</si>
  <si>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</si>
  <si>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</si>
  <si>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</si>
  <si>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</si>
  <si>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</si>
  <si>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</si>
  <si>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</si>
  <si>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</si>
  <si>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</si>
  <si>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</si>
  <si>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</si>
  <si>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</si>
  <si>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</si>
  <si>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</si>
  <si>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</si>
  <si>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</si>
  <si>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</si>
  <si>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</si>
  <si>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</si>
  <si>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</si>
  <si>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</si>
  <si>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</si>
  <si>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</si>
  <si>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</si>
  <si>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</si>
  <si>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</si>
  <si>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</si>
  <si>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</si>
  <si>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</si>
  <si>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</si>
  <si>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</si>
  <si>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</si>
  <si>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</si>
  <si>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</si>
  <si>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</si>
  <si>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</si>
  <si>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</si>
  <si>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</si>
  <si>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</si>
  <si>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</si>
  <si>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</si>
  <si>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</si>
  <si>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</si>
  <si>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</si>
  <si>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</si>
  <si>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</si>
  <si>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</si>
  <si>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</si>
  <si>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</si>
  <si>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</si>
  <si>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</si>
  <si>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</si>
  <si>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</si>
  <si>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</si>
  <si>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</si>
  <si>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</si>
  <si>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</si>
  <si>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</si>
  <si>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</si>
  <si>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</si>
  <si>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</si>
  <si>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</si>
  <si>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</si>
  <si>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</si>
  <si>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</si>
  <si>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</si>
  <si>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</si>
  <si>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</si>
  <si>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</si>
  <si>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</si>
  <si>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</si>
  <si>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</si>
  <si>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</si>
  <si>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</si>
  <si>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</si>
  <si>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</si>
  <si>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</si>
  <si>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</si>
  <si>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</si>
  <si>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</si>
  <si>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</si>
  <si>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</si>
  <si>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</si>
  <si>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</si>
  <si>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</si>
  <si>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</si>
  <si>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</si>
  <si>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</si>
  <si>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</si>
  <si>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</si>
  <si>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</si>
  <si>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</si>
  <si>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</si>
  <si>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</si>
  <si>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</si>
  <si>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</si>
  <si>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</si>
  <si>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</si>
  <si>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</si>
  <si>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</si>
  <si>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</si>
  <si>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</si>
  <si>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</si>
  <si>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</si>
  <si>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</si>
  <si>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</si>
  <si>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</si>
  <si>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</si>
  <si>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</si>
  <si>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</si>
  <si>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</si>
  <si>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</si>
  <si>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</si>
  <si>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</si>
  <si>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</si>
  <si>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</si>
  <si>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</si>
  <si>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</si>
  <si>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</si>
  <si>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</si>
  <si>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</si>
  <si>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</si>
  <si>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</si>
  <si>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</si>
  <si>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</si>
  <si>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</si>
  <si>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</si>
  <si>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</si>
  <si>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</si>
  <si>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</si>
  <si>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</si>
  <si>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</si>
  <si>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</si>
  <si>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</si>
  <si>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</si>
  <si>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</si>
  <si>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</si>
  <si>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</si>
  <si>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</si>
  <si>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</si>
  <si>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</si>
  <si>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</si>
  <si>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</si>
  <si>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</si>
  <si>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</si>
  <si>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</si>
  <si>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</si>
  <si>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</si>
  <si>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</si>
  <si>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</si>
  <si>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</si>
  <si>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</si>
  <si>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</si>
  <si>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</si>
  <si>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</si>
  <si>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</si>
  <si>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</si>
  <si>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</si>
  <si>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</si>
  <si>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</si>
  <si>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</si>
  <si>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</si>
  <si>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</si>
  <si>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</si>
  <si>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</si>
  <si>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</si>
  <si>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</si>
  <si>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</si>
  <si>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</si>
  <si>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</si>
  <si>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</si>
  <si>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</si>
  <si>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</si>
  <si>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</si>
  <si>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</si>
  <si>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</si>
  <si>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</si>
  <si>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</si>
  <si>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</si>
  <si>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</si>
  <si>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</si>
  <si>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</si>
  <si>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</si>
  <si>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</si>
  <si>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</si>
  <si>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</si>
  <si>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</si>
  <si>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</si>
  <si>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</si>
  <si>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</si>
  <si>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</si>
  <si>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</si>
  <si>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</si>
  <si>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</si>
  <si>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</si>
  <si>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</si>
  <si>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</si>
  <si>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</si>
  <si>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</si>
  <si>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</si>
  <si>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</si>
  <si>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</si>
  <si>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</si>
  <si>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</si>
  <si>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</si>
  <si>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</si>
  <si>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</si>
  <si>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</si>
  <si>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</si>
  <si>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</si>
  <si>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</si>
  <si>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</si>
  <si>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</si>
  <si>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</si>
  <si>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</si>
  <si>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</si>
  <si>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</si>
  <si>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</si>
  <si>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</si>
  <si>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</si>
  <si>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</si>
  <si>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</si>
  <si>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</si>
  <si>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</si>
  <si>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</si>
  <si>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</si>
  <si>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</si>
  <si>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</si>
  <si>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</si>
  <si>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</si>
  <si>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</si>
  <si>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</si>
  <si>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</si>
  <si>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</si>
  <si>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</si>
  <si>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</si>
  <si>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</si>
  <si>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</si>
  <si>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</si>
  <si>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</si>
  <si>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</si>
  <si>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</si>
  <si>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</si>
  <si>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</si>
  <si>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</si>
  <si>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</si>
  <si>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</si>
  <si>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</si>
  <si>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</si>
  <si>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</si>
  <si>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</si>
  <si>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</si>
  <si>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</si>
  <si>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</si>
  <si>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</si>
  <si>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</si>
  <si>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</si>
  <si>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</si>
  <si>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</si>
  <si>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</si>
  <si>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</si>
  <si>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</si>
  <si>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</si>
  <si>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</si>
  <si>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</si>
  <si>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</si>
  <si>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</si>
  <si>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</si>
  <si>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</si>
  <si>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</si>
  <si>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</si>
  <si>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</si>
  <si>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</si>
  <si>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</si>
  <si>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</si>
  <si>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</si>
  <si>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</si>
  <si>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</si>
  <si>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</si>
  <si>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</si>
  <si>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</si>
  <si>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</si>
  <si>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</si>
  <si>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</si>
  <si>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</si>
  <si>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</si>
  <si>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</si>
  <si>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</si>
  <si>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</si>
  <si>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</si>
  <si>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</si>
  <si>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</si>
  <si>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</si>
  <si>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</si>
  <si>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</si>
  <si>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</si>
  <si>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</si>
  <si>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</si>
  <si>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</si>
  <si>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</si>
  <si>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</si>
  <si>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</si>
  <si>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</si>
  <si>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</si>
  <si>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</si>
  <si>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</si>
  <si>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</si>
  <si>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</si>
  <si>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</si>
  <si>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</si>
  <si>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</si>
  <si>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</si>
  <si>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</si>
  <si>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</si>
  <si>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</si>
  <si>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</si>
  <si>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</si>
  <si>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</si>
  <si>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</si>
  <si>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</si>
  <si>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</si>
  <si>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</si>
  <si>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</si>
  <si>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</si>
  <si>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</si>
  <si>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</si>
  <si>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</si>
  <si>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</si>
  <si>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</si>
  <si>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</si>
  <si>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</si>
  <si>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</si>
  <si>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</si>
  <si>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</si>
  <si>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</si>
  <si>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</si>
  <si>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</si>
  <si>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</si>
  <si>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</si>
  <si>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</si>
  <si>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</si>
  <si>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</si>
  <si>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</si>
  <si>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</si>
  <si>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</si>
  <si>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</si>
  <si>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</si>
  <si>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</si>
  <si>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</si>
  <si>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</si>
  <si>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</si>
  <si>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</si>
  <si>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</si>
  <si>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</si>
  <si>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</si>
  <si>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</si>
  <si>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</si>
  <si>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</si>
  <si>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</si>
  <si>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</si>
  <si>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</si>
  <si>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</si>
  <si>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</si>
  <si>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</si>
  <si>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</si>
  <si>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</si>
  <si>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</si>
  <si>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</si>
  <si>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</si>
  <si>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</si>
  <si>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</si>
  <si>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</si>
  <si>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</si>
  <si>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</si>
  <si>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</si>
  <si>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</si>
  <si>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</si>
  <si>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</si>
  <si>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</si>
  <si>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</si>
  <si>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</si>
  <si>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</si>
  <si>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</si>
  <si>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</si>
  <si>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</si>
  <si>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</si>
  <si>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</si>
  <si>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</si>
  <si>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</si>
  <si>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</si>
  <si>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</si>
  <si>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</si>
  <si>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</si>
  <si>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</si>
  <si>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</si>
  <si>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</si>
  <si>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</si>
  <si>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</si>
  <si>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</si>
  <si>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</si>
  <si>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</si>
  <si>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</si>
  <si>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</si>
  <si>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</si>
  <si>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</si>
  <si>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</si>
  <si>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</si>
  <si>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</si>
  <si>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</si>
  <si>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</si>
  <si>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</si>
  <si>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</si>
  <si>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</si>
  <si>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</si>
  <si>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</si>
  <si>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</si>
  <si>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</si>
  <si>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</si>
  <si>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</si>
  <si>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</si>
  <si>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</si>
  <si>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</si>
  <si>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</si>
  <si>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</si>
  <si>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</si>
  <si>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</si>
  <si>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</si>
  <si>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</si>
  <si>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</si>
  <si>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</si>
  <si>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</si>
  <si>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</si>
  <si>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</si>
  <si>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</si>
  <si>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</si>
  <si>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</si>
  <si>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</si>
  <si>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</si>
  <si>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</si>
  <si>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</si>
  <si>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</si>
  <si>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</si>
  <si>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</si>
  <si>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</si>
  <si>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</si>
  <si>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</si>
  <si>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</si>
  <si>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</si>
  <si>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</si>
  <si>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</si>
  <si>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</si>
  <si>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</si>
  <si>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</si>
  <si>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</si>
  <si>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</si>
  <si>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</si>
  <si>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</si>
  <si>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</si>
  <si>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</si>
  <si>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</si>
  <si>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</si>
  <si>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</si>
  <si>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</si>
  <si>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</si>
  <si>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</si>
  <si>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</si>
  <si>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</si>
  <si>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</si>
  <si>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</si>
  <si>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</si>
  <si>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</si>
  <si>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</si>
  <si>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</si>
  <si>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</si>
  <si>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</si>
  <si>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</si>
  <si>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</si>
  <si>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</si>
  <si>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</si>
  <si>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</si>
  <si>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</si>
  <si>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</si>
  <si>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</si>
  <si>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</si>
  <si>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</si>
  <si>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</si>
  <si>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</si>
  <si>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</si>
  <si>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</si>
  <si>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</si>
  <si>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</si>
  <si>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</si>
  <si>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</si>
  <si>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</si>
  <si>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</si>
  <si>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</si>
  <si>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</si>
  <si>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</si>
  <si>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</si>
  <si>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</si>
  <si>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</si>
  <si>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</si>
  <si>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</si>
  <si>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</si>
  <si>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</si>
  <si>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</si>
  <si>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</si>
  <si>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</si>
  <si>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</si>
  <si>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</si>
  <si>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</si>
  <si>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</si>
  <si>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</si>
  <si>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</si>
  <si>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</si>
  <si>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</si>
  <si>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</si>
  <si>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</si>
  <si>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</si>
  <si>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</si>
  <si>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</si>
  <si>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</si>
  <si>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</si>
  <si>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</si>
  <si>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</si>
  <si>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</si>
  <si>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</si>
  <si>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</si>
  <si>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</si>
  <si>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</si>
  <si>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</si>
  <si>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</si>
  <si>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</si>
  <si>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</si>
  <si>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</si>
  <si>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</si>
  <si>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</si>
  <si>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</si>
  <si>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</si>
  <si>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</si>
  <si>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</si>
  <si>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</si>
  <si>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</si>
  <si>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</si>
  <si>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</si>
  <si>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</si>
  <si>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</si>
  <si>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</si>
  <si>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</si>
  <si>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</si>
  <si>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</si>
  <si>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</si>
  <si>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</si>
  <si>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</si>
  <si>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</si>
  <si>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</si>
  <si>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</si>
  <si>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</si>
  <si>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</si>
  <si>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</si>
  <si>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</si>
  <si>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</si>
  <si>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</si>
  <si>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</si>
  <si>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</si>
  <si>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</si>
  <si>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</si>
  <si>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</si>
  <si>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</si>
  <si>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</si>
  <si>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</si>
  <si>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</si>
  <si>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</si>
  <si>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</si>
  <si>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</si>
  <si>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</si>
  <si>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</si>
  <si>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</si>
  <si>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</si>
  <si>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</si>
  <si>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</si>
  <si>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</si>
  <si>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</si>
  <si>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</si>
  <si>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</si>
  <si>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</si>
  <si>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</si>
  <si>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</si>
  <si>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</si>
  <si>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</si>
  <si>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</si>
  <si>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</si>
  <si>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</si>
  <si>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</si>
  <si>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</si>
  <si>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</si>
  <si>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</si>
  <si>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</si>
  <si>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</si>
  <si>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</si>
  <si>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</si>
  <si>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</si>
  <si>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</si>
  <si>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</si>
  <si>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</si>
  <si>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</si>
  <si>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</si>
  <si>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</si>
  <si>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</si>
  <si>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</si>
  <si>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</si>
  <si>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</si>
  <si>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</si>
  <si>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</si>
  <si>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</si>
  <si>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</si>
  <si>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</si>
  <si>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</si>
  <si>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</si>
  <si>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</si>
  <si>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</si>
  <si>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</si>
  <si>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</si>
  <si>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</si>
  <si>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</si>
  <si>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</si>
  <si>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</si>
  <si>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</si>
  <si>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</si>
  <si>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</si>
  <si>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</si>
  <si>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</si>
  <si>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</si>
  <si>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</si>
  <si>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</si>
  <si>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</si>
  <si>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</si>
  <si>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</si>
  <si>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</si>
  <si>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</si>
  <si>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</si>
  <si>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</si>
  <si>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</si>
  <si>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</si>
  <si>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</si>
  <si>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</si>
  <si>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</si>
  <si>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</si>
  <si>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</si>
  <si>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</si>
  <si>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</si>
  <si>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</si>
  <si>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</si>
  <si>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</si>
  <si>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</si>
  <si>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</si>
  <si>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</si>
  <si>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</si>
  <si>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</si>
  <si>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</si>
  <si>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</si>
  <si>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</si>
  <si>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</si>
  <si>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</si>
  <si>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</si>
  <si>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</si>
  <si>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</si>
  <si>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</si>
  <si>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</si>
  <si>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</si>
  <si>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</si>
  <si>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</si>
  <si>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</si>
  <si>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</si>
  <si>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</si>
  <si>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</si>
  <si>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</si>
  <si>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</si>
  <si>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</si>
  <si>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</si>
  <si>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</si>
  <si>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</si>
  <si>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</si>
  <si>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</si>
  <si>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</si>
  <si>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</si>
  <si>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</si>
  <si>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</si>
  <si>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</si>
  <si>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</si>
  <si>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</si>
  <si>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</si>
  <si>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</si>
  <si>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</si>
  <si>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</si>
  <si>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</si>
  <si>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</si>
  <si>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</si>
  <si>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</si>
  <si>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</si>
  <si>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</si>
  <si>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</si>
  <si>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</si>
  <si>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</si>
  <si>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</si>
  <si>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</si>
  <si>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</si>
  <si>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</si>
  <si>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</si>
  <si>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</si>
  <si>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</si>
  <si>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</si>
  <si>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</si>
  <si>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</si>
  <si>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</si>
  <si>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</si>
  <si>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</si>
  <si>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</si>
  <si>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</si>
  <si>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</si>
  <si>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</si>
  <si>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</si>
  <si>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</si>
  <si>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</si>
  <si>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</si>
  <si>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</si>
  <si>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</si>
  <si>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</si>
  <si>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</si>
  <si>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</si>
  <si>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</si>
  <si>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</si>
  <si>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</si>
  <si>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</si>
  <si>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</si>
  <si>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</si>
  <si>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</si>
  <si>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</si>
  <si>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</si>
  <si>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</si>
  <si>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</si>
  <si>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</si>
  <si>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</si>
  <si>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</si>
  <si>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</si>
  <si>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</si>
  <si>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</si>
  <si>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</si>
  <si>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</si>
  <si>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</si>
  <si>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</si>
  <si>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</si>
  <si>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</si>
  <si>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</si>
  <si>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</si>
  <si>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</si>
  <si>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</si>
  <si>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</si>
  <si>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</si>
  <si>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</si>
  <si>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</si>
  <si>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</si>
  <si>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</si>
  <si>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</si>
  <si>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</si>
  <si>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</si>
  <si>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</si>
  <si>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</si>
  <si>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</si>
  <si>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</si>
  <si>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</si>
  <si>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</si>
  <si>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</si>
  <si>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</si>
  <si>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</si>
  <si>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</si>
  <si>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</si>
  <si>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</si>
  <si>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</si>
  <si>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</si>
  <si>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</si>
  <si>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</si>
  <si>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</si>
  <si>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</si>
  <si>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</si>
  <si>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</si>
  <si>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</si>
  <si>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</si>
  <si>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</si>
  <si>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</si>
  <si>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</si>
  <si>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</si>
  <si>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</si>
  <si>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</si>
  <si>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</si>
  <si>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</si>
  <si>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</si>
  <si>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</si>
  <si>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</si>
  <si>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</si>
  <si>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</si>
  <si>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</si>
  <si>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</si>
  <si>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</si>
  <si>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</si>
  <si>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</si>
  <si>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</si>
  <si>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</si>
  <si>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</si>
  <si>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</si>
  <si>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</si>
  <si>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</si>
  <si>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</si>
  <si>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</si>
  <si>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</si>
  <si>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</si>
  <si>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</si>
  <si>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</si>
  <si>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</si>
  <si>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</si>
  <si>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</si>
  <si>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</si>
  <si>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</si>
  <si>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</si>
  <si>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</si>
  <si>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</si>
  <si>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</si>
  <si>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</si>
  <si>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</si>
  <si>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</si>
  <si>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</si>
  <si>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</si>
  <si>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</si>
  <si>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</si>
  <si>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</si>
  <si>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</si>
  <si>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</si>
  <si>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</si>
  <si>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</si>
  <si>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</si>
  <si>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</si>
  <si>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</si>
  <si>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</si>
  <si>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</si>
  <si>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</si>
  <si>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</si>
  <si>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</si>
  <si>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</si>
  <si>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</si>
  <si>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</si>
  <si>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</si>
  <si>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</si>
  <si>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</si>
  <si>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</si>
  <si>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</si>
  <si>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</si>
  <si>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</si>
  <si>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</si>
  <si>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</si>
  <si>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</si>
  <si>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</si>
  <si>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</si>
  <si>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</si>
  <si>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</si>
  <si>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</si>
  <si>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</si>
  <si>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</si>
  <si>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</si>
  <si>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</si>
  <si>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</si>
  <si>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</si>
  <si>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</si>
  <si>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</si>
  <si>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</si>
  <si>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</si>
  <si>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</si>
  <si>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</si>
  <si>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</si>
  <si>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</si>
  <si>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</si>
  <si>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</si>
  <si>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</si>
  <si>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</si>
  <si>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</si>
  <si>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</si>
  <si>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</si>
  <si>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</si>
  <si>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</si>
  <si>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</si>
  <si>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</si>
  <si>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</si>
  <si>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</si>
  <si>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</si>
  <si>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</si>
  <si>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</si>
  <si>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</si>
  <si>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</si>
  <si>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</si>
  <si>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</si>
  <si>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</si>
  <si>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</si>
  <si>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</si>
  <si>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</si>
  <si>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</si>
  <si>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</si>
  <si>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</si>
  <si>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</si>
  <si>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</si>
  <si>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</si>
  <si>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</si>
  <si>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</si>
  <si>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</si>
  <si>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</si>
  <si>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</si>
  <si>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</si>
  <si>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</si>
  <si>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</si>
  <si>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</si>
  <si>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</si>
  <si>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</si>
  <si>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</si>
  <si>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</si>
  <si>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</si>
  <si>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</si>
  <si>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</si>
  <si>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</si>
  <si>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</si>
  <si>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</si>
  <si>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</si>
  <si>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</si>
  <si>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</si>
  <si>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</si>
  <si>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</si>
  <si>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</si>
  <si>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</si>
  <si>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</si>
  <si>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</si>
  <si>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</si>
  <si>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</si>
  <si>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</si>
  <si>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</si>
  <si>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</si>
  <si>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</si>
  <si>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</si>
  <si>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</si>
  <si>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</si>
  <si>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</si>
  <si>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</si>
  <si>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</si>
  <si>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</si>
  <si>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</si>
  <si>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</si>
  <si>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</si>
  <si>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</si>
  <si>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</si>
  <si>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</si>
  <si>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</si>
  <si>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</si>
  <si>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</si>
  <si>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</si>
  <si>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</si>
  <si>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</si>
  <si>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</si>
  <si>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</si>
  <si>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</si>
  <si>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</si>
  <si>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</si>
  <si>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</si>
  <si>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</si>
  <si>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</si>
  <si>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</si>
  <si>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</si>
  <si>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</si>
  <si>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</si>
  <si>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</si>
  <si>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</si>
  <si>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</si>
  <si>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</si>
  <si>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</si>
  <si>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</si>
  <si>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</si>
  <si>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</si>
  <si>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</si>
  <si>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</si>
  <si>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</si>
  <si>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</si>
  <si>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</si>
  <si>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</si>
  <si>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</si>
  <si>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</si>
  <si>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</si>
  <si>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</si>
  <si>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</si>
  <si>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</si>
  <si>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</si>
  <si>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</si>
  <si>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</si>
  <si>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</si>
  <si>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</si>
  <si>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</si>
  <si>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</si>
  <si>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</si>
  <si>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</si>
  <si>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</si>
  <si>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</si>
  <si>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</si>
  <si>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</si>
  <si>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</si>
  <si>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</si>
  <si>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</si>
  <si>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</si>
  <si>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</si>
  <si>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</si>
  <si>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</si>
  <si>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</si>
  <si>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</si>
  <si>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</si>
  <si>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</si>
  <si>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</si>
  <si>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</si>
  <si>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</si>
  <si>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</si>
  <si>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</si>
  <si>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</si>
  <si>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</si>
  <si>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</si>
  <si>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</si>
  <si>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</si>
  <si>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</si>
  <si>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</si>
  <si>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</si>
  <si>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</si>
  <si>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</si>
  <si>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</si>
  <si>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</si>
  <si>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</si>
  <si>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</si>
  <si>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</si>
  <si>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</si>
  <si>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</si>
  <si>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</si>
  <si>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</si>
  <si>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</si>
  <si>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</si>
  <si>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</si>
  <si>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</si>
  <si>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</si>
  <si>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</si>
  <si>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</si>
  <si>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</si>
  <si>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</si>
  <si>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</si>
  <si>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</si>
  <si>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</si>
  <si>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</si>
  <si>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</si>
  <si>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</si>
  <si>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</si>
  <si>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</si>
  <si>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</si>
  <si>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</si>
  <si>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</si>
  <si>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</si>
  <si>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</si>
  <si>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</si>
  <si>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</si>
  <si>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</si>
  <si>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</si>
  <si>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</si>
  <si>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</si>
  <si>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</si>
  <si>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</si>
  <si>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</si>
  <si>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</si>
  <si>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</si>
  <si>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</si>
  <si>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</si>
  <si>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</si>
  <si>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</si>
  <si>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</si>
  <si>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</si>
  <si>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</si>
  <si>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</si>
  <si>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</si>
  <si>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</si>
  <si>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</si>
  <si>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</si>
  <si>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</si>
  <si>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</si>
  <si>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</si>
  <si>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</si>
  <si>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</si>
  <si>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</si>
  <si>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</si>
  <si>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</si>
  <si>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</si>
  <si>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</si>
  <si>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</si>
  <si>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</si>
  <si>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</si>
  <si>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</si>
  <si>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</si>
  <si>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</si>
  <si>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</si>
  <si>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</si>
  <si>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</si>
  <si>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</si>
  <si>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</si>
  <si>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</si>
  <si>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</si>
  <si>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</si>
  <si>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</si>
  <si>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</si>
  <si>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</si>
  <si>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</si>
  <si>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</si>
  <si>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</si>
  <si>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</si>
  <si>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</si>
  <si>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</si>
  <si>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</si>
  <si>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</si>
  <si>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</si>
  <si>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</si>
  <si>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</si>
  <si>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</si>
  <si>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</si>
  <si>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</si>
  <si>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</si>
  <si>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</si>
  <si>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</si>
  <si>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</si>
  <si>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</si>
  <si>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</si>
  <si>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</si>
  <si>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</si>
  <si>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</si>
  <si>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</si>
  <si>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</si>
  <si>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</si>
  <si>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</si>
  <si>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</si>
  <si>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</si>
  <si>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</si>
  <si>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</si>
  <si>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</si>
  <si>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</si>
  <si>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</si>
  <si>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</si>
  <si>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</si>
  <si>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</si>
  <si>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</si>
  <si>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</si>
  <si>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</si>
  <si>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</si>
  <si>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</si>
  <si>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</si>
  <si>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</si>
  <si>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</si>
  <si>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</si>
  <si>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</si>
  <si>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</si>
  <si>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</si>
  <si>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</si>
  <si>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</si>
  <si>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</si>
  <si>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</si>
  <si>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</si>
  <si>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</si>
  <si>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</si>
  <si>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</si>
  <si>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</si>
  <si>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</si>
  <si>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</si>
  <si>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</si>
  <si>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</si>
  <si>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</si>
  <si>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</si>
  <si>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</si>
  <si>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</si>
  <si>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</si>
  <si>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</si>
  <si>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</si>
  <si>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</si>
  <si>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</si>
  <si>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</si>
  <si>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</si>
  <si>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</si>
  <si>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</si>
  <si>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</si>
  <si>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</si>
  <si>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</si>
  <si>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</si>
  <si>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</si>
  <si>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</si>
  <si>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</si>
  <si>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</si>
  <si>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</si>
  <si>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</si>
  <si>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</si>
  <si>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</si>
  <si>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</si>
  <si>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</si>
  <si>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</si>
  <si>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</si>
  <si>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</si>
  <si>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</si>
  <si>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</si>
  <si>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</si>
  <si>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</si>
  <si>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</si>
  <si>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</si>
  <si>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</si>
  <si>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</si>
  <si>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</si>
  <si>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</si>
  <si>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</si>
  <si>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</si>
  <si>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</si>
  <si>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</si>
  <si>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</si>
  <si>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</si>
  <si>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</si>
  <si>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</si>
  <si>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</si>
  <si>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</si>
  <si>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</si>
  <si>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</si>
  <si>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</si>
  <si>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</si>
  <si>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</si>
  <si>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</si>
  <si>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</si>
  <si>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</si>
  <si>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</si>
  <si>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</si>
  <si>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</si>
  <si>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</si>
  <si>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</si>
  <si>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</si>
  <si>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</si>
  <si>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</si>
  <si>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</si>
  <si>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</si>
  <si>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</si>
  <si>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</si>
  <si>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</si>
  <si>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</si>
  <si>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</si>
  <si>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</si>
  <si>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</si>
  <si>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</si>
  <si>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</si>
  <si>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</si>
  <si>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</si>
  <si>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</si>
  <si>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</si>
  <si>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</si>
  <si>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</si>
  <si>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</si>
  <si>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</si>
  <si>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</si>
  <si>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</si>
  <si>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</si>
  <si>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</si>
  <si>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</si>
  <si>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</si>
  <si>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</si>
  <si>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</si>
  <si>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</si>
  <si>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</si>
  <si>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</si>
  <si>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</si>
  <si>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</si>
  <si>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</si>
  <si>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</si>
  <si>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</si>
  <si>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</si>
  <si>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</si>
  <si>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</si>
  <si>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</si>
  <si>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</si>
  <si>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</si>
  <si>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</si>
  <si>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</si>
  <si>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</si>
  <si>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</si>
  <si>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</si>
  <si>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</si>
  <si>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</si>
  <si>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</si>
  <si>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</si>
  <si>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</si>
  <si>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</si>
  <si>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</si>
  <si>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</si>
  <si>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</si>
  <si>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</si>
  <si>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</si>
  <si>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</si>
  <si>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</si>
  <si>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</si>
  <si>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</si>
  <si>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</si>
  <si>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</si>
  <si>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</si>
  <si>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</si>
  <si>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</si>
  <si>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</si>
  <si>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</si>
  <si>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</si>
  <si>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</si>
  <si>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</si>
  <si>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</si>
  <si>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</si>
  <si>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</si>
  <si>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</si>
  <si>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</si>
  <si>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</si>
  <si>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</si>
  <si>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</si>
  <si>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</si>
  <si>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</si>
  <si>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</si>
  <si>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</si>
  <si>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</si>
  <si>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</si>
  <si>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</si>
  <si>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</si>
  <si>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</si>
  <si>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</si>
  <si>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</si>
  <si>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</si>
  <si>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</si>
  <si>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</si>
  <si>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</si>
  <si>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</si>
  <si>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</si>
  <si>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</si>
  <si>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</si>
  <si>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</si>
  <si>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</si>
  <si>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</si>
  <si>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</si>
  <si>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</si>
  <si>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</si>
  <si>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</si>
  <si>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</si>
  <si>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</si>
  <si>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</si>
  <si>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</si>
  <si>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</si>
  <si>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</si>
  <si>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</si>
  <si>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</si>
  <si>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</si>
  <si>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</si>
  <si>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</si>
  <si>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</si>
  <si>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</si>
  <si>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</si>
  <si>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</si>
  <si>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</si>
  <si>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</si>
  <si>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</si>
  <si>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</si>
  <si>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</si>
  <si>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</si>
  <si>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</si>
  <si>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</si>
  <si>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</si>
  <si>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</si>
  <si>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</si>
  <si>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</si>
  <si>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</si>
  <si>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</si>
  <si>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</si>
  <si>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</si>
  <si>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</si>
  <si>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</si>
  <si>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</si>
  <si>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</si>
  <si>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</si>
  <si>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</si>
  <si>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</si>
  <si>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</si>
  <si>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</si>
  <si>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</si>
  <si>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</si>
  <si>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</si>
  <si>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</si>
  <si>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</si>
  <si>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</si>
  <si>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</si>
  <si>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</si>
  <si>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</si>
  <si>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</si>
  <si>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</si>
  <si>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</si>
  <si>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</si>
  <si>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</si>
  <si>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</si>
  <si>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</si>
  <si>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</si>
  <si>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</si>
  <si>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</si>
  <si>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</si>
  <si>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</si>
  <si>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</si>
  <si>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</si>
  <si>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</si>
  <si>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</si>
  <si>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</si>
  <si>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</si>
  <si>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</si>
  <si>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</si>
  <si>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</si>
  <si>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</si>
  <si>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</si>
  <si>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</si>
  <si>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</si>
  <si>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</si>
  <si>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</si>
  <si>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</si>
  <si>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</si>
  <si>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</si>
  <si>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</si>
  <si>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</si>
  <si>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</si>
  <si>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</si>
  <si>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</si>
  <si>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</si>
  <si>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</si>
  <si>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</si>
  <si>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</si>
  <si>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</si>
  <si>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</si>
  <si>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</si>
  <si>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</si>
  <si>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</si>
  <si>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</si>
  <si>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</si>
  <si>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</si>
  <si>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</si>
  <si>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</si>
  <si>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</si>
  <si>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</si>
  <si>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</si>
  <si>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</si>
  <si>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</si>
  <si>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</si>
  <si>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</si>
  <si>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</si>
  <si>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</si>
  <si>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</si>
  <si>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</si>
  <si>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</si>
  <si>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</si>
  <si>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</si>
  <si>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</si>
  <si>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</si>
  <si>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</si>
  <si>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</si>
  <si>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</si>
  <si>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</si>
  <si>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</si>
  <si>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</si>
  <si>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</si>
  <si>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</si>
  <si>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</si>
  <si>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</si>
  <si>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</si>
  <si>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</si>
  <si>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</si>
  <si>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</si>
  <si>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</si>
  <si>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</si>
  <si>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</si>
  <si>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</si>
  <si>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</si>
  <si>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</si>
  <si>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</si>
  <si>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</si>
  <si>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</si>
  <si>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</si>
  <si>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</si>
  <si>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</si>
  <si>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</si>
  <si>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</si>
  <si>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</si>
  <si>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</si>
  <si>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</si>
  <si>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</si>
  <si>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</si>
  <si>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</si>
  <si>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</si>
  <si>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</si>
  <si>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</si>
  <si>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</si>
  <si>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</si>
  <si>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</si>
  <si>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</si>
  <si>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</si>
  <si>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</si>
  <si>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</si>
  <si>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</si>
  <si>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</si>
  <si>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</si>
  <si>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</si>
  <si>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</si>
  <si>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</si>
  <si>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</si>
  <si>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</si>
  <si>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</si>
  <si>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</si>
  <si>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</si>
  <si>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</si>
  <si>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</si>
  <si>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</si>
  <si>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</si>
  <si>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</si>
  <si>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</si>
  <si>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</si>
  <si>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</si>
  <si>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</si>
  <si>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</si>
  <si>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</si>
  <si>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</si>
  <si>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</si>
  <si>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</si>
  <si>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</si>
  <si>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</si>
  <si>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</si>
  <si>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</si>
  <si>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</si>
  <si>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</si>
  <si>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</si>
  <si>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</si>
  <si>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</si>
  <si>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</si>
  <si>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</si>
  <si>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</si>
  <si>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</si>
  <si>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</si>
  <si>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</si>
  <si>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</si>
  <si>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</si>
  <si>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</si>
  <si>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</si>
  <si>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</si>
  <si>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</si>
  <si>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</si>
  <si>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</si>
  <si>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</si>
  <si>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</si>
  <si>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</si>
  <si>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</si>
  <si>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</si>
  <si>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</si>
  <si>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</si>
  <si>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</si>
  <si>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</si>
  <si>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</si>
  <si>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</si>
  <si>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</si>
  <si>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</si>
  <si>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</si>
  <si>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</si>
  <si>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</si>
  <si>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</si>
  <si>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</si>
  <si>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</si>
  <si>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</si>
  <si>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</si>
  <si>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</si>
  <si>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</si>
  <si>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</si>
  <si>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</si>
  <si>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</si>
  <si>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</si>
  <si>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</si>
  <si>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</si>
  <si>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</si>
  <si>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</si>
  <si>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</si>
  <si>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</si>
  <si>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</si>
  <si>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</si>
  <si>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</si>
  <si>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</si>
  <si>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</si>
  <si>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</si>
  <si>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</si>
  <si>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</si>
  <si>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</si>
  <si>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</si>
  <si>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</si>
  <si>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</si>
  <si>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</si>
  <si>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</si>
  <si>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</si>
  <si>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</si>
  <si>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</si>
  <si>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</si>
  <si>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</si>
  <si>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</si>
  <si>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</si>
  <si>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</si>
  <si>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</si>
  <si>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</si>
  <si>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</si>
  <si>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</si>
  <si>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</si>
  <si>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</si>
  <si>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</si>
  <si>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</si>
  <si>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</si>
  <si>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</si>
  <si>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</si>
  <si>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</si>
  <si>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</si>
  <si>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</si>
  <si>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</si>
  <si>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</si>
  <si>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</si>
  <si>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</si>
  <si>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</si>
  <si>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</si>
  <si>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</si>
  <si>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</si>
  <si>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</si>
  <si>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</si>
  <si>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</si>
  <si>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</si>
  <si>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</si>
  <si>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</si>
  <si>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</si>
  <si>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</si>
  <si>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</si>
  <si>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</si>
  <si>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</si>
  <si>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</si>
  <si>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</si>
  <si>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</si>
  <si>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</si>
  <si>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</si>
  <si>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</si>
  <si>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</si>
  <si>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</si>
  <si>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</si>
  <si>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</si>
  <si>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</si>
  <si>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</si>
  <si>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</si>
  <si>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</si>
  <si>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</si>
  <si>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</si>
  <si>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</si>
  <si>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</si>
  <si>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</si>
  <si>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</si>
  <si>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</si>
  <si>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</si>
  <si>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</si>
  <si>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</si>
  <si>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</si>
  <si>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</si>
  <si>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</si>
  <si>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</si>
  <si>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</si>
  <si>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</si>
  <si>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</si>
  <si>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</si>
  <si>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</si>
  <si>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</si>
  <si>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</si>
  <si>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</si>
  <si>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</si>
  <si>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</si>
  <si>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</si>
  <si>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</si>
  <si>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</si>
  <si>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</si>
  <si>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</si>
  <si>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</si>
  <si>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</si>
  <si>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</si>
  <si>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</si>
  <si>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</si>
  <si>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</si>
  <si>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</si>
  <si>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</si>
  <si>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</si>
  <si>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</si>
  <si>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</si>
  <si>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</si>
  <si>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</si>
  <si>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</si>
  <si>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</si>
  <si>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</si>
  <si>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</si>
  <si>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</si>
  <si>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</si>
  <si>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</si>
  <si>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</si>
  <si>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</si>
  <si>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</si>
  <si>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</si>
  <si>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</si>
  <si>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</si>
  <si>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</si>
  <si>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</si>
  <si>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</si>
  <si>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</si>
  <si>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</si>
  <si>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</si>
  <si>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</si>
  <si>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</si>
  <si>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</si>
  <si>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</si>
  <si>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</si>
  <si>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</si>
  <si>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</si>
  <si>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</si>
  <si>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</si>
  <si>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</si>
  <si>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</si>
  <si>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</si>
  <si>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</si>
  <si>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</si>
  <si>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</si>
  <si>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</si>
  <si>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</si>
  <si>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</si>
  <si>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</si>
  <si>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</si>
  <si>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</si>
  <si>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</si>
  <si>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</si>
  <si>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</si>
  <si>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</si>
  <si>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</si>
  <si>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</si>
  <si>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</si>
  <si>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</si>
  <si>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</si>
  <si>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</si>
  <si>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</si>
  <si>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</si>
  <si>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</si>
  <si>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</si>
  <si>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</si>
  <si>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</si>
  <si>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</si>
  <si>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</si>
  <si>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</si>
  <si>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</si>
  <si>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</si>
  <si>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</si>
  <si>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</si>
  <si>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</si>
  <si>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</si>
  <si>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</si>
  <si>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</si>
  <si>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</si>
  <si>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</si>
  <si>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</si>
  <si>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</si>
  <si>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</si>
  <si>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</si>
  <si>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</si>
  <si>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</si>
  <si>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</si>
  <si>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</si>
  <si>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</si>
  <si>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</si>
  <si>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</si>
  <si>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</si>
  <si>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</si>
  <si>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</si>
  <si>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</si>
  <si>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</si>
  <si>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</si>
  <si>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</si>
  <si>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</si>
  <si>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</si>
  <si>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</si>
  <si>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</si>
  <si>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</si>
  <si>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</si>
  <si>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</si>
  <si>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</si>
  <si>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</si>
  <si>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</si>
  <si>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</si>
  <si>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</si>
  <si>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</si>
  <si>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</si>
  <si>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</si>
  <si>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</si>
  <si>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</si>
  <si>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</si>
  <si>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</si>
  <si>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</si>
  <si>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</si>
  <si>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</si>
  <si>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</si>
  <si>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</si>
  <si>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</si>
  <si>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</si>
  <si>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</si>
  <si>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</si>
  <si>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</si>
  <si>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</si>
  <si>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</si>
  <si>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</si>
  <si>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</si>
  <si>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</si>
  <si>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</si>
  <si>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</si>
  <si>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</si>
  <si>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</si>
  <si>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</si>
  <si>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</si>
  <si>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</si>
  <si>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</si>
  <si>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</si>
  <si>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</si>
  <si>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</si>
  <si>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</si>
  <si>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</si>
  <si>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</si>
  <si>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</si>
  <si>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</si>
  <si>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</si>
  <si>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</si>
  <si>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</si>
  <si>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</si>
  <si>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</si>
  <si>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</si>
  <si>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</si>
  <si>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</si>
  <si>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</si>
  <si>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</si>
  <si>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</si>
  <si>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</si>
  <si>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</si>
  <si>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</si>
  <si>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</si>
  <si>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</si>
  <si>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</si>
  <si>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</si>
  <si>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</si>
  <si>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</si>
  <si>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</si>
  <si>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</si>
  <si>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</si>
  <si>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</si>
  <si>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</si>
  <si>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</si>
  <si>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</si>
  <si>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</si>
  <si>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</si>
  <si>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</si>
  <si>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</si>
  <si>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</si>
  <si>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</si>
  <si>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</si>
  <si>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</si>
  <si>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</si>
  <si>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</si>
  <si>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</si>
  <si>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</si>
  <si>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</si>
  <si>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</si>
  <si>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</si>
  <si>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</si>
  <si>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</si>
  <si>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</si>
  <si>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</si>
  <si>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</si>
  <si>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</si>
  <si>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</si>
  <si>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</si>
  <si>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</si>
  <si>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</si>
  <si>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</si>
  <si>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</si>
  <si>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</si>
  <si>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</si>
  <si>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</si>
  <si>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</si>
  <si>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</si>
  <si>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</si>
  <si>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</si>
  <si>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</si>
  <si>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</si>
  <si>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</si>
  <si>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</si>
  <si>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</si>
  <si>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</si>
  <si>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</si>
  <si>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</si>
  <si>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</si>
  <si>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</si>
  <si>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</si>
  <si>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</si>
  <si>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</si>
  <si>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</si>
  <si>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</si>
  <si>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</si>
  <si>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</si>
  <si>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</si>
  <si>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</si>
  <si>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</si>
  <si>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</si>
  <si>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</si>
  <si>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</si>
  <si>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</si>
  <si>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</si>
  <si>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</si>
  <si>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</si>
  <si>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</si>
  <si>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</si>
  <si>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</si>
  <si>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</si>
  <si>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</si>
  <si>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</si>
  <si>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</si>
  <si>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</si>
  <si>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</si>
  <si>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</si>
  <si>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</si>
  <si>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</si>
  <si>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</si>
  <si>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</si>
  <si>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</si>
  <si>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</si>
  <si>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</si>
  <si>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</si>
  <si>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</si>
  <si>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</si>
  <si>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</si>
  <si>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</si>
  <si>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</si>
  <si>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</si>
  <si>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</si>
  <si>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</si>
  <si>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</si>
  <si>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</si>
  <si>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</si>
  <si>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</si>
  <si>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</si>
  <si>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</si>
  <si>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</si>
  <si>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</si>
  <si>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</si>
  <si>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</si>
  <si>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</si>
  <si>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</si>
  <si>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</si>
  <si>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</si>
  <si>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</si>
  <si>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</si>
  <si>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</si>
  <si>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</si>
  <si>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</si>
  <si>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</si>
  <si>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</si>
  <si>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</si>
  <si>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</si>
  <si>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</si>
  <si>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</si>
  <si>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</si>
  <si>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</si>
  <si>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</si>
  <si>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</si>
  <si>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</si>
  <si>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</si>
  <si>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</si>
  <si>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</si>
  <si>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</si>
  <si>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</si>
  <si>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</si>
  <si>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</si>
  <si>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</si>
  <si>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</si>
  <si>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</si>
  <si>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</si>
  <si>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</si>
  <si>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</si>
  <si>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</si>
  <si>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</si>
  <si>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</si>
  <si>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</si>
  <si>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</si>
  <si>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</si>
  <si>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</si>
  <si>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</si>
  <si>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</si>
  <si>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</si>
  <si>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</si>
  <si>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</si>
  <si>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</si>
  <si>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</si>
  <si>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</si>
  <si>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</si>
  <si>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</si>
  <si>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</si>
  <si>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</si>
  <si>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</si>
  <si>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</si>
  <si>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</si>
  <si>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</si>
  <si>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</si>
  <si>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</si>
  <si>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</si>
  <si>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</si>
  <si>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</si>
  <si>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</si>
  <si>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</si>
  <si>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</si>
  <si>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</si>
  <si>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</si>
  <si>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</si>
  <si>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</si>
  <si>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</si>
  <si>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</si>
  <si>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</si>
  <si>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</si>
  <si>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</si>
  <si>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</si>
  <si>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</si>
  <si>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</si>
  <si>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</si>
  <si>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</si>
  <si>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</si>
  <si>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</si>
  <si>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</si>
  <si>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</si>
  <si>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</si>
  <si>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</si>
  <si>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</si>
  <si>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</si>
  <si>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</si>
  <si>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</si>
  <si>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</si>
  <si>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</si>
  <si>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</si>
  <si>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</si>
  <si>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</si>
  <si>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</si>
  <si>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</si>
  <si>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</si>
  <si>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</si>
  <si>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</si>
  <si>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</si>
  <si>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</si>
  <si>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</si>
  <si>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</si>
  <si>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</si>
  <si>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</si>
  <si>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</si>
  <si>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</si>
  <si>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</si>
  <si>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</si>
  <si>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</si>
  <si>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</si>
  <si>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</si>
  <si>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</si>
  <si>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</si>
  <si>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</si>
  <si>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</si>
  <si>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</si>
  <si>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</si>
  <si>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</si>
  <si>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</si>
  <si>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</si>
  <si>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</si>
  <si>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</si>
  <si>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</si>
  <si>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</si>
  <si>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</si>
  <si>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</si>
  <si>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</si>
  <si>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</si>
  <si>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</si>
  <si>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</si>
  <si>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</si>
  <si>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</si>
  <si>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</si>
  <si>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</si>
  <si>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</si>
  <si>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</si>
  <si>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</si>
  <si>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</si>
  <si>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</si>
  <si>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</si>
  <si>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</si>
  <si>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</si>
  <si>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</si>
  <si>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</si>
  <si>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</si>
  <si>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</si>
  <si>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</si>
  <si>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</si>
  <si>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</si>
  <si>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</si>
  <si>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</si>
  <si>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</si>
  <si>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</si>
  <si>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</si>
  <si>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</si>
  <si>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</si>
  <si>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</si>
  <si>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</si>
  <si>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</si>
  <si>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</si>
  <si>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</si>
  <si>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</si>
  <si>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</si>
  <si>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</si>
  <si>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</si>
  <si>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</si>
  <si>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</si>
  <si>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</si>
  <si>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</si>
  <si>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</si>
  <si>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</si>
  <si>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</si>
  <si>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</si>
  <si>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</si>
  <si>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</si>
  <si>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</si>
  <si>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</si>
  <si>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</si>
  <si>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</si>
  <si>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</si>
  <si>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</si>
  <si>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</si>
  <si>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</si>
  <si>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</si>
  <si>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</si>
  <si>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</si>
  <si>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</si>
  <si>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</si>
  <si>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</si>
  <si>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</si>
  <si>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</si>
  <si>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</si>
  <si>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</si>
  <si>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</si>
  <si>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</si>
  <si>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</si>
  <si>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</si>
  <si>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</si>
  <si>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</si>
  <si>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</si>
  <si>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</si>
  <si>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</si>
  <si>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</si>
  <si>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</si>
  <si>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</si>
  <si>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</si>
  <si>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</si>
  <si>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</si>
  <si>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</si>
  <si>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</si>
  <si>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</si>
  <si>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</si>
  <si>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</si>
  <si>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</si>
  <si>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</si>
  <si>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</si>
  <si>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</si>
  <si>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</si>
  <si>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</si>
  <si>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</si>
  <si>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</si>
  <si>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</si>
  <si>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</si>
  <si>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</si>
  <si>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</si>
  <si>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</si>
  <si>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</si>
  <si>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</si>
  <si>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</si>
  <si>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</si>
  <si>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</si>
  <si>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</si>
  <si>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</si>
  <si>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</si>
  <si>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</si>
  <si>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</si>
  <si>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</si>
  <si>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</si>
  <si>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</si>
  <si>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</si>
  <si>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</si>
  <si>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</si>
  <si>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</si>
  <si>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</si>
  <si>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</si>
  <si>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</si>
  <si>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</si>
  <si>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</si>
  <si>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</si>
  <si>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</si>
  <si>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</si>
  <si>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</si>
  <si>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</si>
  <si>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</si>
  <si>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</si>
  <si>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</si>
  <si>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</si>
  <si>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</si>
  <si>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</si>
  <si>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</si>
  <si>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</si>
  <si>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</si>
  <si>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</si>
  <si>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</si>
  <si>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</si>
  <si>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</si>
  <si>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</si>
  <si>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</si>
  <si>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</si>
  <si>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</si>
  <si>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</si>
  <si>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</si>
  <si>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</si>
  <si>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</si>
  <si>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</si>
  <si>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</si>
  <si>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</si>
  <si>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</si>
  <si>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</si>
  <si>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</si>
  <si>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</si>
  <si>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</si>
  <si>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</si>
  <si>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</si>
  <si>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</si>
  <si>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</si>
  <si>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</si>
  <si>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</si>
  <si>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</si>
  <si>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</si>
  <si>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</si>
  <si>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</si>
  <si>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</si>
  <si>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</si>
  <si>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</si>
  <si>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</si>
  <si>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</si>
  <si>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</si>
  <si>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</si>
  <si>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</si>
  <si>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</si>
  <si>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</si>
  <si>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</si>
  <si>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</si>
  <si>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</si>
  <si>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</si>
  <si>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</si>
  <si>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</si>
  <si>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</si>
  <si>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</si>
  <si>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</si>
  <si>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</si>
  <si>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</si>
  <si>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</si>
  <si>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</si>
  <si>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</si>
  <si>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</si>
  <si>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</si>
  <si>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</si>
  <si>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</si>
  <si>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</si>
  <si>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</si>
  <si>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</si>
  <si>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</si>
  <si>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</si>
  <si>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</si>
  <si>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</si>
  <si>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</si>
  <si>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</si>
  <si>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</si>
  <si>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</si>
  <si>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</si>
  <si>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</si>
  <si>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</si>
  <si>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</si>
  <si>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</si>
  <si>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</si>
  <si>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</si>
  <si>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</si>
  <si>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</si>
  <si>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</si>
  <si>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</si>
  <si>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</si>
  <si>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</si>
  <si>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</si>
  <si>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</si>
  <si>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</si>
  <si>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</si>
  <si>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</si>
  <si>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</si>
  <si>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</si>
  <si>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</si>
  <si>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</si>
  <si>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</si>
  <si>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</si>
  <si>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</si>
  <si>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</si>
  <si>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</si>
  <si>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</si>
  <si>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</si>
  <si>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</si>
  <si>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</si>
  <si>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</si>
  <si>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</si>
  <si>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</si>
  <si>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</si>
  <si>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</si>
  <si>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</si>
  <si>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</si>
  <si>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</si>
  <si>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</si>
  <si>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</si>
  <si>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</si>
  <si>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</si>
  <si>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</si>
  <si>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</si>
  <si>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</si>
  <si>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</si>
  <si>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</si>
  <si>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</si>
  <si>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</si>
  <si>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</si>
  <si>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</si>
  <si>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</si>
  <si>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</si>
  <si>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</si>
  <si>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</si>
  <si>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</si>
  <si>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</si>
  <si>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</si>
  <si>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</si>
  <si>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</si>
  <si>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</si>
  <si>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</si>
  <si>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</si>
  <si>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</si>
  <si>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</si>
  <si>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</si>
  <si>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</si>
  <si>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</si>
  <si>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</si>
  <si>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</si>
  <si>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</si>
  <si>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</si>
  <si>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</si>
  <si>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</si>
  <si>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</si>
  <si>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</si>
  <si>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</si>
  <si>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</si>
  <si>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</si>
  <si>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</si>
  <si>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</si>
  <si>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</si>
  <si>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</si>
  <si>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</si>
  <si>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</si>
  <si>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</si>
  <si>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</si>
  <si>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</si>
  <si>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</si>
  <si>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</si>
  <si>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</si>
  <si>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</si>
  <si>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</si>
  <si>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</si>
  <si>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</si>
  <si>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</si>
  <si>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</si>
  <si>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</si>
  <si>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</si>
  <si>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</si>
  <si>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</si>
  <si>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</si>
  <si>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</si>
  <si>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</si>
  <si>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</si>
  <si>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</si>
  <si>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</si>
  <si>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</si>
  <si>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</si>
  <si>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</si>
  <si>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</si>
  <si>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</si>
  <si>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</si>
  <si>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</si>
  <si>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</si>
  <si>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</si>
  <si>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</si>
  <si>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</si>
  <si>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</si>
  <si>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</si>
  <si>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</si>
  <si>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</si>
  <si>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</si>
  <si>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</si>
  <si>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</si>
  <si>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</si>
  <si>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</si>
  <si>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</si>
  <si>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</si>
  <si>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</si>
  <si>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</si>
  <si>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</si>
  <si>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</si>
  <si>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</si>
  <si>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</si>
  <si>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</si>
  <si>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</si>
  <si>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</si>
  <si>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</si>
  <si>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</si>
  <si>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</si>
  <si>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</si>
  <si>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</si>
  <si>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</si>
  <si>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</si>
  <si>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</si>
  <si>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</si>
  <si>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</si>
  <si>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</si>
  <si>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</si>
  <si>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</si>
  <si>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</si>
  <si>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</si>
  <si>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</si>
  <si>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</si>
  <si>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</si>
  <si>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</si>
  <si>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</si>
  <si>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</si>
  <si>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</si>
  <si>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</si>
  <si>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</si>
  <si>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</si>
  <si>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</si>
  <si>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</si>
  <si>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</si>
  <si>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</si>
  <si>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</si>
  <si>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</si>
  <si>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</si>
  <si>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</si>
  <si>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</si>
  <si>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</si>
  <si>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</si>
  <si>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</si>
  <si>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</si>
  <si>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</si>
  <si>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</si>
  <si>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</si>
  <si>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</si>
  <si>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</si>
  <si>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</si>
  <si>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</si>
  <si>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</si>
  <si>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</si>
  <si>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</si>
  <si>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</si>
  <si>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</si>
  <si>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</si>
  <si>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</si>
  <si>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</si>
  <si>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</si>
  <si>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</si>
  <si>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</si>
  <si>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</si>
  <si>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</si>
  <si>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</si>
  <si>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</si>
  <si>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</si>
  <si>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</si>
  <si>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</si>
  <si>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</si>
  <si>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</si>
  <si>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</si>
  <si>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</si>
  <si>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</si>
  <si>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</si>
  <si>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</si>
  <si>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</si>
  <si>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</si>
  <si>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</si>
  <si>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</si>
  <si>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</si>
  <si>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</si>
  <si>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</si>
  <si>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</si>
  <si>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</si>
  <si>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</si>
  <si>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</si>
  <si>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</si>
  <si>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</si>
  <si>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</si>
  <si>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</si>
  <si>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</si>
  <si>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</si>
  <si>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</si>
  <si>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</si>
  <si>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</si>
  <si>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</si>
  <si>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</si>
  <si>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</si>
  <si>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</si>
  <si>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</si>
  <si>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</si>
  <si>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</si>
  <si>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</si>
  <si>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</si>
  <si>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</si>
  <si>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</si>
  <si>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</si>
  <si>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</si>
  <si>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</si>
  <si>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</si>
  <si>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</si>
  <si>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</si>
  <si>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</si>
  <si>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</si>
  <si>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</si>
  <si>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</si>
  <si>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</si>
  <si>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</si>
  <si>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</si>
  <si>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</si>
  <si>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</si>
  <si>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</si>
  <si>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</si>
  <si>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</si>
  <si>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</si>
  <si>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</si>
  <si>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</si>
  <si>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</si>
  <si>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</si>
  <si>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</si>
  <si>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</si>
  <si>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</si>
  <si>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</si>
  <si>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</si>
  <si>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</si>
  <si>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</si>
  <si>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</si>
  <si>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</si>
  <si>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</si>
  <si>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</si>
  <si>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</si>
  <si>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</si>
  <si>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</si>
  <si>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</si>
  <si>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</si>
  <si>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</si>
  <si>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</si>
  <si>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</si>
  <si>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</si>
  <si>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</si>
  <si>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</si>
  <si>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</si>
  <si>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</si>
  <si>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</si>
  <si>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</si>
  <si>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</si>
  <si>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</si>
  <si>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</si>
  <si>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</si>
  <si>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</si>
  <si>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</si>
  <si>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</si>
  <si>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</si>
  <si>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</si>
  <si>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</si>
  <si>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</si>
  <si>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</si>
  <si>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</si>
  <si>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</si>
  <si>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</si>
  <si>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</si>
  <si>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</si>
  <si>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</si>
  <si>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</si>
  <si>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</si>
  <si>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</si>
  <si>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</si>
  <si>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</si>
  <si>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</si>
  <si>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</si>
  <si>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</si>
  <si>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</si>
  <si>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</si>
  <si>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</si>
  <si>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</si>
  <si>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</si>
  <si>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</si>
  <si>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</si>
  <si>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</si>
  <si>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</si>
  <si>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</si>
  <si>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</si>
  <si>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</si>
  <si>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</si>
  <si>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</si>
  <si>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</si>
  <si>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</si>
  <si>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</si>
  <si>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</si>
  <si>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</si>
  <si>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</si>
  <si>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</si>
  <si>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</si>
  <si>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</si>
  <si>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</si>
  <si>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</si>
  <si>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</si>
  <si>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</si>
  <si>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</si>
  <si>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</si>
  <si>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</si>
  <si>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</si>
  <si>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</si>
  <si>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</si>
  <si>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</si>
  <si>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</si>
  <si>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</si>
  <si>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</si>
  <si>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</si>
  <si>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</si>
  <si>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</si>
  <si>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</si>
  <si>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</si>
  <si>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</si>
  <si>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</si>
  <si>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</si>
  <si>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</si>
  <si>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</si>
  <si>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</si>
  <si>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</si>
  <si>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</si>
  <si>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</si>
  <si>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</si>
  <si>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</si>
  <si>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</si>
  <si>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</si>
  <si>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</si>
  <si>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</si>
  <si>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</si>
  <si>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</si>
  <si>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</si>
  <si>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</si>
  <si>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</si>
  <si>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</si>
  <si>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</si>
  <si>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</si>
  <si>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</si>
  <si>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</si>
  <si>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</si>
  <si>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</si>
  <si>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</si>
  <si>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</si>
  <si>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</si>
  <si>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</si>
  <si>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</si>
  <si>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</si>
  <si>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</si>
  <si>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</si>
  <si>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</si>
  <si>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</si>
  <si>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</si>
  <si>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</si>
  <si>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</si>
  <si>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</si>
  <si>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</si>
  <si>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</si>
  <si>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</si>
  <si>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</si>
  <si>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</si>
  <si>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</si>
  <si>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</si>
  <si>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</si>
  <si>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</si>
  <si>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</si>
  <si>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</si>
  <si>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</si>
  <si>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</si>
  <si>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</si>
  <si>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</si>
  <si>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</si>
  <si>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</si>
  <si>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</si>
  <si>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</si>
  <si>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</si>
  <si>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</si>
  <si>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</si>
  <si>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</si>
  <si>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</si>
  <si>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</si>
  <si>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</si>
  <si>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</si>
  <si>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</si>
  <si>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</si>
  <si>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</si>
  <si>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</si>
  <si>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</si>
  <si>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</si>
  <si>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</si>
  <si>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</si>
  <si>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</si>
  <si>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</si>
  <si>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</si>
  <si>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</si>
  <si>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</si>
  <si>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</si>
  <si>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</si>
  <si>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</si>
  <si>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</si>
  <si>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</si>
  <si>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</si>
  <si>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</si>
  <si>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</si>
  <si>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</si>
  <si>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</si>
  <si>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</si>
  <si>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</si>
  <si>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</si>
  <si>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</si>
  <si>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</si>
  <si>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</si>
  <si>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</si>
  <si>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</si>
  <si>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</si>
  <si>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</si>
  <si>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</si>
  <si>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</si>
  <si>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</si>
  <si>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</si>
  <si>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</si>
  <si>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</si>
  <si>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</si>
  <si>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</si>
  <si>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</si>
  <si>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</si>
  <si>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</si>
  <si>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</si>
  <si>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</si>
  <si>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</si>
  <si>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</si>
  <si>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</si>
  <si>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</si>
  <si>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</si>
  <si>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</si>
  <si>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</si>
  <si>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</si>
  <si>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</si>
  <si>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</si>
  <si>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</si>
  <si>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</si>
  <si>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</si>
  <si>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</si>
  <si>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</si>
  <si>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</si>
  <si>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</si>
  <si>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</si>
  <si>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</si>
  <si>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</si>
  <si>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</si>
  <si>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</si>
  <si>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</si>
  <si>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</si>
  <si>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</si>
  <si>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</si>
  <si>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</si>
  <si>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</si>
  <si>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</si>
  <si>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</si>
  <si>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</si>
  <si>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</si>
  <si>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</si>
  <si>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</si>
  <si>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</si>
  <si>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</si>
  <si>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</si>
  <si>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</si>
  <si>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</si>
  <si>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</si>
  <si>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</si>
  <si>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</si>
  <si>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</si>
  <si>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</si>
  <si>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</si>
  <si>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</si>
  <si>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</si>
  <si>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</si>
  <si>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</si>
  <si>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</si>
  <si>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</si>
  <si>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</si>
  <si>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</si>
  <si>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</si>
  <si>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</si>
  <si>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</si>
  <si>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</si>
  <si>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</si>
  <si>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</si>
  <si>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</si>
  <si>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</si>
  <si>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</si>
  <si>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</si>
  <si>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</si>
  <si>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</si>
  <si>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</si>
  <si>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</si>
  <si>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</si>
  <si>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</si>
  <si>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</si>
  <si>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</si>
  <si>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</si>
  <si>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</si>
  <si>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</si>
  <si>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</si>
  <si>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</si>
  <si>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</si>
  <si>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</si>
  <si>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</si>
  <si>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</si>
  <si>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</si>
  <si>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</si>
  <si>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</si>
  <si>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</si>
  <si>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</si>
  <si>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</si>
  <si>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</si>
  <si>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</si>
  <si>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</si>
  <si>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</si>
  <si>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</si>
  <si>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</si>
  <si>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</si>
  <si>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</si>
  <si>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</si>
  <si>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</si>
  <si>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</si>
  <si>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</si>
  <si>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</si>
  <si>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</si>
  <si>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</si>
  <si>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</si>
  <si>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</si>
  <si>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</si>
  <si>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</si>
  <si>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</si>
  <si>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</si>
  <si>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</si>
  <si>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</si>
  <si>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</si>
  <si>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</si>
  <si>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</si>
  <si>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</si>
  <si>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</si>
  <si>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</si>
  <si>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</si>
  <si>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</si>
  <si>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</si>
  <si>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</si>
  <si>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</si>
  <si>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</si>
  <si>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</si>
  <si>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</si>
  <si>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</si>
  <si>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</si>
  <si>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</si>
  <si>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</si>
  <si>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</si>
  <si>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</si>
  <si>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</si>
  <si>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</si>
  <si>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</si>
  <si>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</si>
  <si>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</si>
  <si>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</si>
  <si>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</si>
  <si>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</si>
  <si>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</si>
  <si>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</si>
  <si>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</si>
  <si>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</si>
  <si>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</si>
  <si>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</si>
  <si>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</si>
  <si>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</si>
  <si>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</si>
  <si>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</si>
  <si>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</si>
  <si>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</si>
  <si>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</si>
  <si>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</si>
  <si>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</si>
  <si>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</si>
  <si>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</si>
  <si>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</si>
  <si>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</si>
  <si>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</si>
  <si>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</si>
  <si>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</si>
  <si>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</si>
  <si>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</si>
  <si>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</si>
  <si>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</si>
  <si>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</si>
  <si>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</si>
  <si>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</si>
  <si>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</si>
  <si>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</si>
  <si>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</si>
  <si>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</si>
  <si>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</si>
  <si>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</si>
  <si>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</si>
  <si>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</si>
  <si>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</si>
  <si>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</si>
  <si>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</si>
  <si>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</si>
  <si>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</si>
  <si>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</si>
  <si>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</si>
  <si>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</si>
  <si>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</si>
  <si>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</si>
  <si>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</si>
  <si>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</si>
  <si>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</si>
  <si>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</si>
  <si>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</si>
  <si>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</si>
  <si>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</si>
  <si>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</si>
  <si>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</si>
  <si>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</si>
  <si>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</si>
  <si>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</si>
  <si>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</si>
  <si>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</si>
  <si>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</si>
  <si>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</si>
  <si>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</si>
  <si>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</si>
  <si>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</si>
  <si>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</si>
  <si>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</si>
  <si>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</si>
  <si>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</si>
  <si>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</si>
  <si>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</si>
  <si>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</si>
  <si>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</si>
  <si>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</si>
  <si>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</si>
  <si>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</si>
  <si>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</si>
  <si>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</si>
  <si>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</si>
  <si>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</si>
  <si>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</si>
  <si>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</si>
  <si>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</si>
  <si>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</si>
  <si>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</si>
  <si>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</si>
  <si>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</si>
  <si>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</si>
  <si>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</si>
  <si>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</si>
  <si>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</si>
  <si>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</si>
  <si>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</si>
  <si>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</si>
  <si>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</si>
  <si>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</si>
  <si>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</si>
  <si>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</si>
  <si>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</si>
  <si>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</si>
  <si>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</si>
  <si>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</si>
  <si>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</si>
  <si>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</si>
  <si>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</si>
  <si>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</si>
  <si>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</si>
  <si>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</si>
  <si>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</si>
  <si>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</si>
  <si>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</si>
  <si>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</si>
  <si>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</si>
  <si>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</si>
  <si>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</si>
  <si>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</si>
  <si>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</si>
  <si>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</si>
  <si>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</si>
  <si>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</si>
  <si>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</si>
  <si>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</si>
  <si>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</si>
  <si>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</si>
  <si>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</si>
  <si>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</si>
  <si>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</si>
  <si>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</si>
  <si>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</si>
  <si>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</si>
  <si>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</si>
  <si>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</si>
  <si>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</si>
  <si>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</si>
  <si>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</si>
  <si>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</si>
  <si>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</si>
  <si>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</si>
  <si>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</si>
  <si>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</si>
  <si>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</si>
  <si>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</si>
  <si>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</si>
  <si>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</si>
  <si>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</si>
  <si>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</si>
  <si>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</si>
  <si>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</si>
  <si>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</si>
  <si>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</si>
  <si>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</si>
  <si>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</si>
  <si>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</si>
  <si>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</si>
  <si>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</si>
  <si>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</si>
  <si>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</si>
  <si>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</si>
  <si>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</si>
  <si>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</si>
  <si>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</si>
  <si>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</si>
  <si>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</si>
  <si>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</si>
  <si>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</si>
  <si>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</si>
  <si>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</si>
  <si>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</si>
  <si>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</si>
  <si>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</si>
  <si>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</si>
  <si>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</si>
  <si>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</si>
  <si>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</si>
  <si>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</si>
  <si>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</si>
  <si>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</si>
  <si>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</si>
  <si>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</si>
  <si>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</si>
  <si>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</si>
  <si>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</si>
  <si>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</si>
  <si>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</si>
  <si>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</si>
  <si>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</si>
  <si>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</si>
  <si>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</si>
  <si>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</si>
  <si>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</si>
  <si>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</si>
  <si>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</si>
  <si>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</si>
  <si>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</si>
  <si>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</si>
  <si>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</si>
  <si>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</si>
  <si>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</si>
  <si>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</si>
  <si>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</si>
  <si>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</si>
  <si>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</si>
  <si>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</si>
  <si>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</si>
  <si>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</si>
  <si>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</si>
  <si>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</si>
  <si>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</si>
  <si>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</si>
  <si>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</si>
  <si>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</si>
  <si>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</si>
  <si>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</si>
  <si>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</si>
  <si>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</si>
  <si>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</si>
  <si>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</si>
  <si>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</si>
  <si>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</si>
  <si>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</si>
  <si>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</si>
  <si>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</si>
  <si>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</si>
  <si>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</si>
  <si>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</si>
  <si>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</si>
  <si>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</si>
  <si>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</si>
  <si>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</si>
  <si>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</si>
  <si>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</si>
  <si>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</si>
  <si>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</si>
  <si>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</si>
  <si>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</si>
  <si>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</si>
  <si>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</si>
  <si>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</si>
  <si>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</si>
  <si>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</si>
  <si>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</si>
  <si>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</si>
  <si>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</si>
  <si>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</si>
  <si>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</si>
  <si>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</si>
  <si>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</si>
  <si>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</si>
  <si>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</si>
  <si>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</si>
  <si>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</si>
  <si>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</si>
  <si>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</si>
  <si>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</si>
  <si>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</si>
  <si>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</si>
  <si>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</si>
  <si>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</si>
  <si>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</si>
  <si>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</si>
  <si>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</si>
  <si>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</si>
  <si>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</si>
  <si>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</si>
  <si>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</si>
  <si>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</si>
  <si>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</si>
  <si>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</si>
  <si>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</si>
  <si>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</si>
  <si>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</si>
  <si>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</si>
  <si>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</si>
  <si>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</si>
  <si>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</si>
  <si>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</si>
  <si>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</si>
  <si>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</si>
  <si>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</si>
  <si>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</si>
  <si>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</si>
  <si>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</si>
  <si>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</si>
  <si>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</si>
  <si>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</si>
  <si>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</si>
  <si>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</si>
  <si>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</si>
  <si>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</si>
  <si>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</si>
  <si>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</si>
  <si>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</si>
  <si>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</si>
  <si>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</si>
  <si>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</si>
  <si>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</si>
  <si>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</si>
  <si>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</si>
  <si>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</si>
  <si>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</si>
  <si>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</si>
  <si>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</si>
  <si>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</si>
  <si>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</si>
  <si>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</si>
  <si>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</si>
  <si>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</si>
  <si>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</si>
  <si>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</si>
  <si>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</si>
  <si>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</si>
  <si>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</si>
  <si>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</si>
  <si>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</si>
  <si>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</si>
  <si>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</si>
  <si>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</si>
  <si>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</si>
  <si>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</si>
  <si>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</si>
  <si>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</si>
  <si>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</si>
  <si>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</si>
  <si>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</si>
  <si>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</si>
  <si>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</si>
  <si>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</si>
  <si>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</si>
  <si>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</si>
  <si>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</si>
  <si>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</si>
  <si>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</si>
  <si>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</si>
  <si>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</si>
  <si>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</si>
  <si>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</si>
  <si>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</si>
  <si>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</si>
  <si>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</si>
  <si>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</si>
  <si>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</si>
  <si>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</si>
  <si>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</si>
  <si>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</si>
  <si>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</si>
  <si>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</si>
  <si>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</si>
  <si>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</si>
  <si>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</si>
  <si>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</si>
  <si>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</si>
  <si>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</si>
  <si>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</si>
  <si>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</si>
  <si>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</si>
  <si>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</si>
  <si>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</si>
  <si>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</si>
  <si>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</si>
  <si>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</si>
  <si>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</si>
  <si>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</si>
  <si>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</si>
  <si>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</si>
  <si>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</si>
  <si>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</si>
  <si>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</si>
  <si>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</si>
  <si>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</si>
  <si>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</si>
  <si>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</si>
  <si>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</si>
  <si>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</si>
  <si>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</si>
  <si>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</si>
  <si>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</si>
  <si>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</si>
  <si>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</si>
  <si>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</si>
  <si>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</si>
  <si>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</si>
  <si>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</si>
  <si>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</si>
  <si>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</si>
  <si>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</si>
  <si>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</si>
  <si>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</si>
  <si>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</si>
  <si>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</si>
  <si>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</si>
  <si>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</si>
  <si>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</si>
  <si>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</si>
  <si>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</si>
  <si>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</si>
  <si>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</si>
  <si>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</si>
  <si>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</si>
  <si>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</si>
  <si>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</si>
  <si>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</si>
  <si>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</si>
  <si>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</si>
  <si>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</si>
  <si>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</si>
  <si>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</si>
  <si>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</si>
  <si>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</si>
  <si>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</si>
  <si>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</si>
  <si>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</si>
  <si>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</si>
  <si>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</si>
  <si>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</si>
  <si>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</si>
  <si>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</si>
  <si>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</si>
  <si>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</si>
  <si>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</si>
  <si>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</si>
  <si>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</si>
  <si>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</si>
  <si>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</si>
  <si>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</si>
  <si>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</si>
  <si>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</si>
  <si>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</si>
  <si>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</si>
  <si>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</si>
  <si>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</si>
  <si>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</si>
  <si>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</si>
  <si>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</si>
  <si>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</si>
  <si>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</si>
  <si>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</si>
  <si>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</si>
  <si>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</si>
  <si>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</si>
  <si>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</si>
  <si>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</si>
  <si>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</si>
  <si>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</si>
  <si>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</si>
  <si>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</si>
  <si>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</si>
  <si>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</si>
  <si>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</si>
  <si>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</si>
  <si>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</si>
  <si>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</si>
  <si>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</si>
  <si>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</si>
  <si>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</si>
  <si>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</si>
  <si>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</si>
  <si>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</si>
  <si>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</si>
  <si>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</si>
  <si>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</si>
  <si>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</si>
  <si>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</si>
  <si>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</si>
  <si>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</si>
  <si>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</si>
  <si>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</si>
  <si>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</si>
  <si>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</si>
  <si>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</si>
  <si>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</si>
  <si>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</si>
  <si>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</si>
  <si>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</si>
  <si>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</si>
  <si>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</si>
  <si>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</si>
  <si>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</si>
  <si>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</si>
  <si>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</si>
  <si>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</si>
  <si>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</si>
  <si>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</si>
  <si>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</si>
  <si>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</si>
  <si>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</si>
  <si>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</si>
  <si>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</si>
  <si>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</si>
  <si>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</si>
  <si>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</si>
  <si>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</si>
  <si>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</si>
  <si>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</si>
  <si>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</si>
  <si>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</si>
  <si>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</si>
  <si>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</si>
  <si>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</si>
  <si>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</si>
  <si>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</si>
  <si>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</si>
  <si>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</si>
  <si>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</si>
  <si>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</si>
  <si>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</si>
  <si>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</si>
  <si>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</si>
  <si>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</si>
  <si>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</si>
  <si>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</si>
  <si>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</si>
  <si>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</si>
  <si>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</si>
  <si>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</si>
  <si>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</si>
  <si>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</si>
  <si>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</si>
  <si>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</si>
  <si>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</si>
  <si>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</si>
  <si>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</si>
  <si>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</si>
  <si>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</si>
  <si>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</si>
  <si>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</si>
  <si>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</si>
  <si>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</si>
  <si>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</si>
  <si>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</si>
  <si>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</si>
  <si>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</si>
  <si>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</si>
  <si>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</si>
  <si>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</si>
  <si>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</si>
  <si>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</si>
  <si>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</si>
  <si>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</si>
  <si>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</si>
  <si>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</si>
  <si>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</si>
  <si>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</si>
  <si>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</si>
  <si>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</si>
  <si>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</si>
  <si>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</si>
  <si>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</si>
  <si>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</si>
  <si>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</si>
  <si>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</si>
  <si>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</si>
  <si>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</si>
  <si>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</si>
  <si>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</si>
  <si>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</si>
  <si>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</si>
  <si>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</si>
  <si>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</si>
  <si>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</si>
  <si>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</si>
  <si>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</si>
  <si>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</si>
  <si>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</si>
  <si>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</si>
  <si>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</si>
  <si>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</si>
  <si>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</si>
  <si>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</si>
  <si>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</si>
  <si>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</si>
  <si>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</si>
  <si>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</si>
  <si>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</si>
  <si>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</si>
  <si>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</si>
  <si>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</si>
  <si>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</si>
  <si>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</si>
  <si>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</si>
  <si>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</si>
  <si>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</si>
  <si>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</si>
  <si>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</si>
  <si>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</si>
  <si>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</si>
  <si>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</si>
  <si>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</si>
  <si>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</si>
  <si>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</si>
  <si>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</si>
  <si>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</si>
  <si>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</si>
  <si>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</si>
  <si>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</si>
  <si>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</si>
  <si>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</si>
  <si>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</si>
  <si>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</si>
  <si>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</si>
  <si>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</si>
  <si>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</si>
  <si>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</si>
  <si>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</si>
  <si>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</si>
  <si>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</si>
  <si>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</si>
  <si>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</si>
  <si>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</si>
  <si>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</si>
  <si>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</si>
  <si>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</si>
  <si>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</si>
  <si>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</si>
  <si>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</si>
  <si>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</si>
  <si>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</si>
  <si>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</si>
  <si>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</si>
  <si>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</si>
  <si>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</si>
  <si>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</si>
  <si>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</si>
  <si>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</si>
  <si>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</si>
  <si>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</si>
  <si>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</si>
  <si>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</si>
  <si>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</si>
  <si>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</si>
  <si>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</si>
  <si>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</si>
  <si>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</si>
  <si>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</si>
  <si>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</si>
  <si>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</si>
  <si>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</si>
  <si>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</si>
  <si>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</si>
  <si>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</si>
  <si>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</si>
  <si>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</si>
  <si>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</si>
  <si>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</si>
  <si>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</si>
  <si>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</si>
  <si>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</si>
  <si>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</si>
  <si>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</si>
  <si>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</si>
  <si>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</si>
  <si>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</si>
  <si>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</si>
  <si>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</si>
  <si>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</si>
  <si>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</si>
  <si>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</si>
  <si>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</si>
  <si>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</si>
  <si>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</si>
  <si>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</si>
  <si>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</si>
  <si>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</si>
  <si>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</si>
  <si>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</si>
  <si>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</si>
  <si>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</si>
  <si>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</si>
  <si>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</si>
  <si>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</si>
  <si>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</si>
  <si>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</si>
  <si>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</si>
  <si>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</si>
  <si>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</si>
  <si>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</si>
  <si>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</si>
  <si>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</si>
  <si>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</si>
  <si>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</si>
  <si>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</si>
  <si>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</si>
  <si>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</si>
  <si>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</si>
  <si>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</si>
  <si>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</si>
  <si>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</si>
  <si>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</si>
  <si>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</si>
  <si>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</si>
  <si>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</si>
  <si>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</si>
  <si>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</si>
  <si>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</si>
  <si>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</si>
  <si>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</si>
  <si>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</si>
  <si>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</si>
  <si>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</si>
  <si>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</si>
  <si>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</si>
  <si>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</si>
  <si>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</si>
  <si>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</si>
  <si>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</si>
  <si>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</si>
  <si>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</si>
  <si>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</si>
  <si>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</si>
  <si>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</si>
  <si>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</si>
  <si>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</si>
  <si>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</si>
  <si>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</si>
  <si>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</si>
  <si>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</si>
  <si>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</si>
  <si>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</si>
  <si>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</si>
  <si>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</si>
  <si>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</si>
  <si>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</si>
  <si>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</si>
  <si>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</si>
  <si>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</si>
  <si>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</si>
  <si>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</si>
  <si>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</si>
  <si>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</si>
  <si>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</si>
  <si>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</si>
  <si>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</si>
  <si>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</si>
  <si>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</si>
  <si>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</si>
  <si>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</si>
  <si>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</si>
  <si>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</si>
  <si>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</si>
  <si>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</si>
  <si>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</si>
  <si>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</si>
  <si>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</si>
  <si>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</si>
  <si>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</si>
  <si>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</si>
  <si>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</si>
  <si>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</si>
  <si>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</si>
  <si>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</si>
  <si>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</si>
  <si>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</si>
  <si>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</si>
  <si>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</si>
  <si>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</si>
  <si>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</si>
  <si>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</si>
  <si>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</si>
  <si>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</si>
  <si>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</si>
  <si>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</si>
  <si>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</si>
  <si>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</si>
  <si>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</si>
  <si>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</si>
  <si>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</si>
  <si>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</si>
  <si>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</si>
  <si>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</si>
  <si>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</si>
  <si>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</si>
  <si>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</si>
  <si>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</si>
  <si>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</si>
  <si>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</si>
  <si>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</si>
  <si>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</si>
  <si>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</si>
  <si>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</si>
  <si>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</si>
  <si>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</si>
  <si>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</si>
  <si>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</si>
  <si>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</si>
  <si>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</si>
  <si>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</si>
  <si>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</si>
  <si>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</si>
  <si>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</si>
  <si>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</si>
  <si>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</si>
  <si>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</si>
  <si>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</si>
  <si>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</si>
  <si>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</si>
  <si>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</si>
  <si>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</si>
  <si>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</si>
  <si>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</si>
  <si>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</si>
  <si>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</si>
  <si>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</si>
  <si>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</si>
  <si>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</si>
  <si>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</si>
  <si>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</si>
  <si>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</si>
  <si>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</si>
  <si>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</si>
  <si>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</si>
  <si>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</si>
  <si>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</si>
  <si>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</si>
  <si>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</si>
  <si>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</si>
  <si>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</si>
  <si>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</si>
  <si>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</si>
  <si>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</si>
  <si>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</si>
  <si>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</si>
  <si>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</si>
  <si>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</si>
  <si>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</si>
  <si>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</si>
  <si>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</si>
  <si>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</si>
  <si>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</si>
  <si>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</si>
  <si>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</si>
  <si>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</si>
  <si>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</si>
  <si>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</si>
  <si>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</si>
  <si>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</si>
  <si>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</si>
  <si>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</si>
  <si>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</si>
  <si>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</si>
  <si>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</si>
  <si>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</si>
  <si>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</si>
  <si>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</si>
  <si>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</si>
  <si>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</si>
  <si>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</si>
  <si>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</si>
  <si>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</si>
  <si>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</si>
  <si>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</si>
  <si>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</si>
  <si>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</si>
  <si>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</si>
  <si>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</si>
  <si>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</si>
  <si>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</si>
  <si>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</si>
  <si>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</si>
  <si>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</si>
  <si>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</si>
  <si>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</si>
  <si>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</si>
  <si>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</si>
  <si>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</si>
  <si>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</si>
  <si>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</si>
  <si>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</si>
  <si>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</si>
  <si>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</si>
  <si>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</si>
  <si>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</si>
  <si>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</si>
  <si>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</si>
  <si>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</si>
  <si>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</si>
  <si>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</si>
  <si>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</si>
  <si>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</si>
  <si>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</si>
  <si>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</si>
  <si>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</si>
  <si>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</si>
  <si>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</si>
  <si>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</si>
  <si>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</si>
  <si>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</si>
  <si>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</si>
  <si>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</si>
  <si>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</si>
  <si>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</si>
  <si>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</si>
  <si>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</si>
  <si>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</si>
  <si>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</si>
  <si>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</si>
  <si>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</si>
  <si>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</si>
  <si>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</si>
  <si>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</si>
  <si>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</si>
  <si>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</si>
  <si>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</si>
  <si>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</si>
  <si>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</si>
  <si>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</si>
  <si>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</si>
  <si>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</si>
  <si>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</si>
  <si>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</si>
  <si>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</si>
  <si>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</si>
  <si>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</si>
  <si>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</si>
  <si>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</si>
  <si>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</si>
  <si>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</si>
  <si>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</si>
  <si>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</si>
  <si>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</si>
  <si>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</si>
  <si>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</si>
  <si>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</si>
  <si>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</si>
  <si>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</si>
  <si>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</si>
  <si>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</si>
  <si>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</si>
  <si>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</si>
  <si>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</si>
  <si>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</si>
  <si>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</si>
  <si>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</si>
  <si>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</si>
  <si>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</si>
  <si>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</si>
  <si>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</si>
  <si>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</si>
  <si>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</si>
  <si>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</si>
  <si>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</si>
  <si>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</si>
  <si>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</si>
  <si>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</si>
  <si>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</si>
  <si>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</si>
  <si>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</si>
  <si>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</si>
  <si>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</si>
  <si>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</si>
  <si>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</si>
  <si>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</si>
  <si>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</si>
  <si>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</si>
  <si>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</si>
  <si>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</si>
  <si>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</si>
  <si>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</si>
  <si>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</si>
  <si>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</si>
  <si>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</si>
  <si>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</si>
  <si>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</si>
  <si>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</si>
  <si>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</si>
  <si>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</si>
  <si>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</si>
  <si>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</si>
  <si>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</si>
  <si>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</si>
  <si>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</si>
  <si>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</si>
  <si>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</si>
  <si>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</si>
  <si>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</si>
  <si>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</si>
  <si>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</si>
  <si>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</si>
  <si>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</si>
  <si>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</si>
  <si>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</si>
  <si>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</si>
  <si>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</si>
  <si>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</si>
  <si>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</si>
  <si>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</si>
  <si>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</si>
  <si>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</si>
  <si>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</si>
  <si>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</si>
  <si>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</si>
  <si>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</si>
  <si>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</si>
  <si>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</si>
  <si>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</si>
  <si>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</si>
  <si>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</si>
  <si>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</si>
  <si>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</si>
  <si>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</si>
  <si>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</si>
  <si>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</si>
  <si>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</si>
  <si>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</si>
  <si>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</si>
  <si>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</si>
  <si>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</si>
  <si>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</si>
  <si>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</si>
  <si>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</si>
  <si>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</si>
  <si>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</si>
  <si>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</si>
  <si>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</si>
  <si>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</si>
  <si>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</si>
  <si>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</si>
  <si>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</si>
  <si>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</si>
  <si>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</si>
  <si>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</si>
  <si>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</si>
  <si>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</si>
  <si>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</si>
  <si>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</si>
  <si>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</si>
  <si>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</si>
  <si>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</si>
  <si>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</si>
  <si>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</si>
  <si>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</si>
  <si>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</si>
  <si>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</si>
  <si>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</si>
  <si>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</si>
  <si>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</si>
  <si>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</si>
  <si>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</si>
  <si>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</si>
  <si>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</si>
  <si>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</si>
  <si>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</si>
  <si>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</si>
  <si>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</si>
  <si>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</si>
  <si>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</si>
  <si>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</si>
  <si>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</si>
  <si>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</si>
  <si>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</si>
  <si>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</si>
  <si>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</si>
  <si>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</si>
  <si>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</si>
  <si>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</si>
  <si>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</si>
  <si>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</si>
  <si>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</si>
  <si>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</si>
  <si>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</si>
  <si>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</si>
  <si>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</si>
  <si>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</si>
  <si>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</si>
  <si>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</si>
  <si>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</si>
  <si>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</si>
  <si>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</si>
  <si>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</si>
  <si>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</si>
  <si>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</si>
  <si>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</si>
  <si>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</si>
  <si>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</si>
  <si>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</si>
  <si>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</si>
  <si>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</si>
  <si>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</si>
  <si>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</si>
  <si>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</si>
  <si>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</si>
  <si>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</si>
  <si>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</si>
  <si>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</si>
  <si>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</si>
  <si>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</si>
  <si>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</si>
  <si>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</si>
  <si>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</si>
  <si>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</si>
  <si>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</si>
  <si>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</si>
  <si>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</si>
  <si>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</si>
  <si>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</si>
  <si>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</si>
  <si>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</si>
  <si>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</si>
  <si>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</si>
  <si>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</si>
  <si>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</si>
  <si>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</si>
  <si>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</si>
  <si>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</si>
  <si>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</si>
  <si>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</si>
  <si>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</si>
  <si>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</si>
  <si>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</si>
  <si>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</si>
  <si>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</si>
  <si>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</si>
  <si>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</si>
  <si>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</si>
  <si>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</si>
  <si>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</si>
  <si>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</si>
  <si>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</si>
  <si>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</si>
  <si>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</si>
  <si>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</si>
  <si>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</si>
  <si>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</si>
  <si>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</si>
  <si>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</si>
  <si>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</si>
  <si>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</si>
  <si>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</si>
  <si>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</si>
  <si>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</si>
  <si>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</si>
  <si>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</si>
  <si>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</si>
  <si>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</si>
  <si>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</si>
  <si>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</si>
  <si>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</si>
  <si>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</si>
  <si>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</si>
  <si>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</si>
  <si>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</si>
  <si>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</si>
  <si>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</si>
  <si>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</si>
  <si>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</si>
  <si>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</si>
  <si>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</si>
  <si>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</si>
  <si>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</si>
  <si>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</si>
  <si>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</si>
  <si>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</si>
  <si>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</si>
  <si>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</si>
  <si>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</si>
  <si>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</si>
  <si>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</si>
  <si>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</si>
  <si>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</si>
  <si>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</si>
  <si>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</si>
  <si>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</si>
  <si>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</si>
  <si>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</si>
  <si>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</si>
  <si>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</si>
  <si>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</si>
  <si>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</si>
  <si>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</si>
  <si>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</si>
  <si>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</si>
  <si>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</si>
  <si>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</si>
  <si>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</si>
  <si>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</si>
  <si>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</si>
  <si>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</si>
  <si>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</si>
  <si>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</si>
  <si>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</si>
  <si>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</si>
  <si>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</si>
  <si>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</si>
  <si>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</si>
  <si>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</si>
  <si>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</si>
  <si>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</si>
  <si>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</si>
  <si>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</si>
  <si>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</si>
  <si>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</si>
  <si>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</si>
  <si>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</si>
  <si>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</si>
  <si>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</si>
  <si>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</si>
  <si>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</si>
  <si>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</si>
  <si>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</si>
  <si>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</si>
  <si>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</si>
  <si>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</si>
  <si>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</si>
  <si>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</si>
  <si>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</si>
  <si>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</si>
  <si>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</si>
  <si>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</si>
  <si>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</si>
  <si>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</si>
  <si>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</si>
  <si>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</si>
  <si>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</si>
  <si>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</si>
  <si>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</si>
  <si>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</si>
  <si>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</si>
  <si>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</si>
  <si>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</si>
  <si>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</si>
  <si>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</si>
  <si>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</si>
  <si>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</si>
  <si>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</si>
  <si>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</si>
  <si>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</si>
  <si>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</si>
  <si>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</si>
  <si>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</si>
  <si>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</si>
  <si>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</si>
  <si>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</si>
  <si>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</si>
  <si>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</si>
  <si>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</si>
  <si>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</si>
  <si>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</si>
  <si>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</si>
  <si>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</si>
  <si>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</si>
  <si>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</si>
  <si>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</si>
  <si>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</si>
  <si>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</si>
  <si>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</si>
  <si>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</si>
  <si>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</si>
  <si>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</si>
  <si>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</si>
  <si>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</si>
  <si>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</si>
  <si>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</si>
  <si>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</si>
  <si>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</si>
  <si>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</si>
  <si>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</si>
  <si>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</si>
  <si>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</si>
  <si>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</si>
  <si>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</si>
  <si>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</si>
  <si>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</si>
  <si>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</si>
  <si>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</si>
  <si>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</si>
  <si>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</si>
  <si>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</si>
  <si>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</si>
  <si>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</si>
  <si>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</si>
  <si>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</si>
  <si>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</si>
  <si>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</si>
  <si>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</si>
  <si>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</si>
  <si>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</si>
  <si>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</si>
  <si>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</si>
  <si>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</si>
  <si>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</si>
  <si>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</si>
  <si>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</si>
  <si>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</si>
  <si>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</si>
  <si>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</si>
  <si>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</si>
  <si>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</si>
  <si>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</si>
  <si>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</si>
  <si>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</si>
  <si>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</si>
  <si>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</si>
  <si>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</si>
  <si>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</si>
  <si>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</si>
  <si>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</si>
  <si>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</si>
  <si>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</si>
  <si>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</si>
  <si>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</si>
  <si>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</si>
  <si>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</si>
  <si>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</si>
  <si>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</si>
  <si>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</si>
  <si>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</si>
  <si>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</si>
  <si>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</si>
  <si>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</si>
  <si>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</si>
  <si>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</si>
  <si>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</si>
  <si>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</si>
  <si>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</si>
  <si>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</si>
  <si>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</si>
  <si>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</si>
  <si>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</si>
  <si>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</si>
  <si>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</si>
  <si>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</si>
  <si>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</si>
  <si>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</si>
  <si>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</si>
  <si>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</si>
  <si>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</si>
  <si>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</si>
  <si>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</si>
  <si>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</si>
  <si>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</si>
  <si>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</si>
  <si>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</si>
  <si>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</si>
  <si>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</si>
  <si>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</si>
  <si>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</si>
  <si>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</si>
  <si>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</si>
  <si>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</si>
  <si>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</si>
  <si>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</si>
  <si>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</si>
  <si>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</si>
  <si>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</si>
  <si>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</si>
  <si>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</si>
  <si>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</si>
  <si>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</si>
  <si>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</si>
  <si>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</si>
  <si>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</si>
  <si>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</si>
  <si>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</si>
  <si>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</si>
  <si>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</si>
  <si>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</si>
  <si>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</si>
  <si>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</si>
  <si>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</si>
  <si>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</si>
  <si>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</si>
  <si>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</si>
  <si>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</si>
  <si>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</si>
  <si>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</si>
  <si>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</si>
  <si>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</si>
  <si>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</si>
  <si>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</si>
  <si>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</si>
  <si>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</si>
  <si>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</si>
  <si>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</si>
  <si>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</si>
  <si>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</si>
  <si>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</si>
  <si>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</si>
  <si>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</si>
  <si>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</si>
  <si>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</si>
  <si>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</si>
  <si>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</si>
  <si>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</si>
  <si>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</si>
  <si>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</si>
  <si>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</si>
  <si>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</si>
  <si>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</si>
  <si>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</si>
  <si>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</si>
  <si>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</si>
  <si>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</si>
  <si>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</si>
  <si>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</si>
  <si>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</si>
  <si>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</si>
  <si>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</si>
  <si>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</si>
  <si>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</si>
  <si>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</si>
  <si>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</si>
  <si>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</si>
  <si>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</si>
  <si>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</si>
  <si>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</si>
  <si>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</si>
  <si>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</si>
  <si>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</si>
  <si>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</si>
  <si>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</si>
  <si>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</si>
  <si>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</si>
  <si>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</si>
  <si>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</si>
  <si>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</si>
  <si>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</si>
  <si>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</si>
  <si>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</si>
  <si>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</si>
  <si>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</si>
  <si>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</si>
  <si>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</si>
  <si>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</si>
  <si>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</si>
  <si>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</si>
  <si>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</si>
  <si>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</si>
  <si>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</si>
  <si>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</si>
  <si>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</si>
  <si>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</si>
  <si>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</si>
  <si>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</si>
  <si>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</si>
  <si>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</si>
  <si>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</si>
  <si>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</si>
  <si>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</si>
  <si>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</si>
  <si>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</si>
  <si>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</si>
  <si>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</si>
  <si>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</si>
  <si>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</si>
  <si>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</si>
  <si>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</si>
  <si>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</si>
  <si>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</si>
  <si>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</si>
  <si>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</si>
  <si>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</si>
  <si>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</si>
  <si>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</si>
  <si>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</si>
  <si>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</si>
  <si>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</si>
  <si>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</si>
  <si>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</si>
  <si>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</si>
  <si>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</si>
  <si>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</si>
  <si>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</si>
  <si>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</si>
  <si>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</si>
  <si>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</si>
  <si>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</si>
  <si>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</si>
  <si>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</si>
  <si>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</si>
  <si>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</si>
  <si>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</si>
  <si>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</si>
  <si>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</si>
  <si>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</si>
  <si>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</si>
  <si>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</si>
  <si>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</si>
  <si>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</si>
  <si>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</si>
  <si>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</si>
  <si>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</si>
  <si>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</si>
  <si>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</si>
  <si>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</si>
  <si>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</si>
  <si>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</si>
  <si>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</si>
  <si>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</si>
  <si>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</si>
  <si>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</si>
  <si>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</si>
  <si>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</si>
  <si>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</si>
  <si>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</si>
  <si>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</si>
  <si>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</si>
  <si>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</si>
  <si>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</si>
  <si>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</si>
  <si>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</si>
  <si>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</si>
  <si>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</si>
  <si>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</si>
  <si>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</si>
  <si>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</si>
  <si>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</si>
  <si>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</si>
  <si>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</si>
  <si>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</si>
  <si>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</si>
  <si>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</si>
  <si>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</si>
  <si>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</si>
  <si>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</si>
  <si>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</si>
  <si>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</si>
  <si>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</si>
  <si>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</si>
  <si>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</si>
  <si>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</si>
  <si>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</si>
  <si>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</si>
  <si>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</si>
  <si>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</si>
  <si>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</si>
  <si>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</si>
  <si>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</si>
  <si>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</si>
  <si>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</si>
  <si>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</si>
  <si>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</si>
  <si>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</si>
  <si>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</si>
  <si>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</si>
  <si>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</si>
  <si>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</si>
  <si>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</si>
  <si>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</si>
  <si>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</si>
  <si>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</si>
  <si>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</si>
  <si>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</si>
  <si>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</si>
  <si>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</si>
  <si>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</si>
  <si>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</si>
  <si>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</si>
  <si>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</si>
  <si>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</si>
  <si>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</si>
  <si>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</si>
  <si>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</si>
  <si>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</si>
  <si>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</si>
  <si>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</si>
  <si>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</si>
  <si>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</si>
  <si>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</si>
  <si>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</si>
  <si>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</si>
  <si>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</si>
  <si>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</si>
  <si>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</si>
  <si>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</si>
  <si>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</si>
  <si>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</si>
  <si>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</si>
  <si>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</si>
  <si>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</si>
  <si>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</si>
  <si>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</si>
  <si>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</si>
  <si>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</si>
  <si>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</si>
  <si>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</si>
  <si>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</si>
  <si>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</si>
  <si>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</si>
  <si>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</si>
  <si>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</si>
  <si>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</si>
  <si>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</si>
  <si>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</si>
  <si>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</si>
  <si>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</si>
  <si>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</si>
  <si>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</si>
  <si>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</si>
  <si>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</si>
  <si>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</si>
  <si>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</si>
  <si>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</si>
  <si>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</si>
  <si>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</si>
  <si>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</si>
  <si>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</si>
  <si>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</si>
  <si>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</si>
  <si>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</si>
  <si>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</si>
  <si>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</si>
  <si>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</si>
  <si>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</si>
  <si>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</si>
  <si>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</si>
  <si>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</si>
  <si>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</si>
  <si>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</si>
  <si>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</si>
  <si>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</si>
  <si>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</si>
  <si>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</si>
  <si>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</si>
  <si>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</si>
  <si>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</si>
  <si>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</si>
  <si>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</si>
  <si>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</si>
  <si>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</si>
  <si>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</si>
  <si>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</si>
  <si>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</si>
  <si>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</si>
  <si>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</si>
  <si>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</si>
  <si>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</si>
  <si>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</si>
  <si>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</si>
  <si>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</si>
  <si>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</si>
  <si>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</si>
  <si>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</si>
  <si>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</si>
  <si>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</si>
  <si>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</si>
  <si>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</si>
  <si>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</si>
  <si>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</si>
  <si>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</si>
  <si>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</si>
  <si>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</si>
  <si>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</si>
  <si>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</si>
  <si>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</si>
  <si>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</si>
  <si>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</si>
  <si>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</si>
  <si>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</si>
  <si>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</si>
  <si>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</si>
  <si>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</si>
  <si>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</si>
  <si>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</si>
  <si>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</si>
  <si>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</si>
  <si>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</si>
  <si>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</si>
  <si>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</si>
  <si>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</si>
  <si>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</si>
  <si>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</si>
  <si>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</si>
  <si>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</si>
  <si>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</si>
  <si>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</si>
  <si>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</si>
  <si>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</si>
  <si>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</si>
  <si>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</si>
  <si>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</si>
  <si>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</si>
  <si>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</si>
  <si>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</si>
  <si>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</si>
  <si>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</si>
  <si>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</si>
  <si>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</si>
  <si>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</si>
  <si>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</si>
  <si>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</si>
  <si>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</si>
  <si>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</si>
  <si>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</si>
  <si>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</si>
  <si>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</si>
  <si>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</si>
  <si>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</si>
  <si>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</si>
  <si>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</si>
  <si>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</si>
  <si>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</si>
  <si>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</si>
  <si>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</si>
  <si>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</si>
  <si>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</si>
  <si>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</si>
  <si>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</si>
  <si>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</si>
  <si>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</si>
  <si>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</si>
  <si>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</si>
  <si>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</si>
  <si>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</si>
  <si>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</si>
  <si>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</si>
  <si>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</si>
  <si>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</si>
  <si>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</si>
  <si>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</si>
  <si>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</si>
  <si>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</si>
  <si>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</si>
  <si>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</si>
  <si>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</si>
  <si>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</si>
  <si>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</si>
  <si>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</si>
  <si>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</si>
  <si>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</si>
  <si>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</si>
  <si>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</si>
  <si>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</si>
  <si>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</si>
  <si>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</si>
  <si>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</si>
  <si>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</si>
  <si>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</si>
  <si>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</si>
  <si>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</si>
  <si>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</si>
  <si>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</si>
  <si>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</si>
  <si>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</si>
  <si>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</si>
  <si>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</si>
  <si>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</si>
  <si>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</si>
  <si>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</si>
  <si>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</si>
  <si>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</si>
  <si>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</si>
  <si>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</si>
  <si>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</si>
  <si>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</si>
  <si>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</si>
  <si>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</si>
  <si>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</si>
  <si>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</si>
  <si>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</si>
  <si>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</si>
  <si>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</si>
  <si>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</si>
  <si>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</si>
  <si>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</si>
  <si>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</si>
  <si>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</si>
  <si>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</si>
  <si>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</si>
  <si>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</si>
  <si>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</si>
  <si>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</si>
  <si>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</si>
  <si>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</si>
  <si>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</si>
  <si>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</si>
  <si>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</si>
  <si>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</si>
  <si>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</si>
  <si>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</si>
  <si>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</si>
  <si>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</si>
  <si>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</si>
  <si>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</si>
  <si>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</si>
  <si>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</si>
  <si>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</si>
  <si>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</si>
  <si>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</si>
  <si>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</si>
  <si>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</si>
  <si>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</si>
  <si>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</si>
  <si>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</si>
  <si>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</si>
  <si>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</si>
  <si>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</si>
  <si>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</si>
  <si>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</si>
  <si>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</si>
  <si>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</si>
  <si>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</si>
  <si>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</si>
  <si>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</si>
  <si>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</si>
  <si>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</si>
  <si>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</si>
  <si>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</si>
  <si>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</si>
  <si>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</si>
  <si>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</si>
  <si>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</si>
  <si>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</si>
  <si>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</si>
  <si>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</si>
  <si>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</si>
  <si>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</si>
  <si>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</si>
  <si>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</si>
  <si>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</si>
  <si>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</si>
  <si>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</si>
  <si>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</si>
  <si>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</si>
  <si>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</si>
  <si>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</si>
  <si>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</si>
  <si>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</si>
  <si>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</si>
  <si>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</si>
  <si>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</si>
  <si>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</si>
  <si>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</si>
  <si>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</si>
  <si>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</si>
  <si>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</si>
  <si>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</si>
  <si>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</si>
  <si>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</si>
  <si>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</si>
  <si>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</si>
  <si>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</si>
  <si>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</si>
  <si>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</si>
  <si>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</si>
  <si>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</si>
  <si>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</si>
  <si>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</si>
  <si>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</si>
  <si>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</si>
  <si>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</si>
  <si>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</si>
  <si>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</si>
  <si>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</si>
  <si>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</si>
  <si>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</si>
  <si>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</si>
  <si>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</si>
  <si>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</si>
  <si>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</si>
  <si>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</si>
  <si>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</si>
  <si>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</si>
  <si>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</si>
  <si>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</si>
  <si>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</si>
  <si>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</si>
  <si>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</si>
  <si>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</si>
  <si>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</si>
  <si>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</si>
  <si>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</si>
  <si>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</si>
  <si>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</si>
  <si>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</si>
  <si>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</si>
  <si>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</si>
  <si>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</si>
  <si>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</si>
  <si>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</si>
  <si>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</si>
  <si>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</si>
  <si>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</si>
  <si>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</si>
  <si>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</si>
  <si>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</si>
  <si>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</si>
  <si>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</si>
  <si>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</si>
  <si>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</si>
  <si>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</si>
  <si>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</si>
  <si>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</si>
  <si>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</si>
  <si>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</si>
  <si>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</si>
  <si>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</si>
  <si>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</si>
  <si>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</si>
  <si>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</si>
  <si>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</si>
  <si>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</si>
  <si>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</si>
  <si>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</si>
  <si>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</si>
  <si>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</si>
  <si>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</si>
  <si>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</si>
  <si>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</si>
  <si>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</si>
  <si>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</si>
  <si>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</si>
  <si>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</si>
  <si>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</si>
  <si>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</si>
  <si>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</si>
  <si>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</si>
  <si>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</si>
  <si>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</si>
  <si>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</si>
  <si>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</si>
  <si>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</si>
  <si>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</si>
  <si>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</si>
  <si>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</si>
  <si>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</si>
  <si>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</si>
  <si>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</si>
  <si>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</si>
  <si>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</si>
  <si>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</si>
  <si>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</si>
  <si>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</si>
  <si>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</si>
  <si>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</si>
  <si>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</si>
  <si>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</si>
  <si>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</si>
  <si>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</si>
  <si>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</si>
  <si>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</si>
  <si>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</si>
  <si>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</si>
  <si>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</si>
  <si>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</si>
  <si>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</si>
  <si>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</si>
  <si>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</si>
  <si>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</si>
  <si>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</si>
  <si>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</si>
  <si>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</si>
  <si>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</si>
  <si>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</si>
  <si>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</si>
  <si>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</si>
  <si>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</si>
  <si>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</si>
  <si>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</si>
  <si>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</si>
  <si>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</si>
  <si>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</si>
  <si>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</si>
  <si>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</si>
  <si>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</si>
  <si>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</si>
  <si>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</si>
  <si>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</si>
  <si>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</si>
  <si>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</si>
  <si>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</si>
  <si>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</si>
  <si>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</si>
  <si>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</si>
  <si>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</si>
  <si>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</si>
  <si>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</si>
  <si>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</si>
  <si>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</si>
  <si>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</si>
  <si>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</si>
  <si>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</si>
  <si>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</si>
  <si>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</si>
  <si>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</si>
  <si>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</si>
  <si>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</si>
  <si>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</si>
  <si>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</si>
  <si>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</si>
  <si>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</si>
  <si>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</si>
  <si>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</si>
  <si>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</si>
  <si>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</si>
  <si>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</si>
  <si>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</si>
  <si>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</si>
  <si>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</si>
  <si>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</si>
  <si>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</si>
  <si>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</si>
  <si>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</si>
  <si>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</si>
  <si>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</si>
  <si>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</si>
  <si>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</si>
  <si>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</si>
  <si>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</si>
  <si>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</si>
  <si>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</si>
  <si>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</si>
  <si>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</si>
  <si>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</si>
  <si>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</si>
  <si>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</si>
  <si>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</si>
  <si>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</si>
  <si>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</si>
  <si>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</si>
  <si>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</si>
  <si>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</si>
  <si>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</si>
  <si>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</si>
  <si>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</si>
  <si>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</si>
  <si>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</si>
  <si>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</si>
  <si>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</si>
  <si>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</si>
  <si>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</si>
  <si>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</si>
  <si>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</si>
  <si>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</si>
  <si>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</si>
  <si>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</si>
  <si>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</si>
  <si>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</si>
  <si>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</si>
  <si>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</si>
  <si>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</si>
  <si>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</si>
  <si>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</si>
  <si>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</si>
  <si>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</si>
  <si>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</si>
  <si>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</si>
  <si>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</si>
  <si>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</si>
  <si>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</si>
  <si>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</si>
  <si>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</si>
  <si>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</si>
  <si>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</si>
  <si>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</si>
  <si>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</si>
  <si>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</si>
  <si>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</si>
  <si>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</si>
  <si>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</si>
  <si>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</si>
  <si>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</si>
  <si>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</si>
  <si>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</si>
  <si>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</si>
  <si>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</si>
  <si>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</si>
  <si>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</si>
  <si>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</si>
  <si>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</si>
  <si>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</si>
  <si>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</si>
  <si>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</si>
  <si>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</si>
  <si>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</si>
  <si>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</si>
  <si>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</si>
  <si>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</si>
  <si>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</si>
  <si>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</si>
  <si>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</si>
  <si>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</si>
  <si>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</si>
  <si>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</si>
  <si>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</si>
  <si>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</si>
  <si>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</si>
  <si>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</si>
  <si>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</si>
  <si>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</si>
  <si>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</si>
  <si>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</si>
  <si>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</si>
  <si>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</si>
  <si>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</si>
  <si>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</si>
  <si>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</si>
  <si>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</si>
  <si>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</si>
  <si>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</si>
  <si>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</si>
  <si>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</si>
  <si>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</si>
  <si>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</si>
  <si>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</si>
  <si>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</si>
  <si>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</si>
  <si>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</si>
  <si>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</si>
  <si>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</si>
  <si>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</si>
  <si>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</si>
  <si>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</si>
  <si>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</si>
  <si>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</si>
  <si>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</si>
  <si>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</si>
  <si>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</si>
  <si>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</si>
  <si>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</si>
  <si>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</si>
  <si>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</si>
  <si>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</si>
  <si>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</si>
  <si>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</si>
  <si>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</si>
  <si>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</si>
  <si>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</si>
  <si>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</si>
  <si>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</si>
  <si>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</si>
  <si>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</si>
  <si>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</si>
  <si>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</si>
  <si>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</si>
  <si>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</si>
  <si>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</si>
  <si>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</si>
  <si>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</si>
  <si>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</si>
  <si>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</si>
  <si>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</si>
  <si>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</si>
  <si>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</si>
  <si>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</si>
  <si>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</si>
  <si>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</si>
  <si>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</si>
  <si>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</si>
  <si>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</si>
  <si>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</si>
  <si>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</si>
  <si>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</si>
  <si>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</si>
  <si>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</si>
  <si>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</si>
  <si>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</si>
  <si>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</si>
  <si>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</si>
  <si>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</si>
  <si>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</si>
  <si>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</si>
  <si>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</si>
  <si>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</si>
  <si>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</si>
  <si>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</si>
  <si>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</si>
  <si>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</si>
  <si>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</si>
  <si>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</si>
  <si>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</si>
  <si>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</si>
  <si>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</si>
  <si>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</si>
  <si>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</si>
  <si>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</si>
  <si>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</si>
  <si>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</si>
  <si>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</si>
  <si>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</si>
  <si>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</si>
  <si>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</si>
  <si>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</si>
  <si>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</si>
  <si>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</si>
  <si>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</si>
  <si>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</si>
  <si>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</si>
  <si>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</si>
  <si>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</si>
  <si>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</si>
  <si>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</si>
  <si>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</si>
  <si>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</si>
  <si>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</si>
  <si>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</si>
  <si>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</si>
  <si>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</si>
  <si>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</si>
  <si>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</si>
  <si>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</si>
  <si>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</si>
  <si>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</si>
  <si>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</si>
  <si>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</si>
  <si>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</si>
  <si>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</si>
  <si>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</si>
  <si>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</si>
  <si>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</si>
  <si>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</si>
  <si>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</si>
  <si>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</si>
  <si>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</si>
  <si>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</si>
  <si>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</si>
  <si>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</si>
  <si>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</si>
  <si>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</si>
  <si>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</si>
  <si>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</si>
  <si>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</si>
  <si>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</si>
  <si>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</si>
  <si>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</si>
  <si>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</si>
  <si>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</si>
  <si>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</si>
  <si>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</si>
  <si>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</si>
  <si>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</si>
  <si>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</si>
  <si>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</si>
  <si>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</si>
  <si>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</si>
  <si>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</si>
  <si>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</si>
  <si>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</si>
  <si>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</si>
  <si>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</si>
  <si>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</si>
  <si>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</si>
  <si>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</si>
  <si>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</si>
  <si>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</si>
  <si>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</si>
  <si>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</si>
  <si>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</si>
  <si>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</si>
  <si>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</si>
  <si>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</si>
  <si>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</si>
  <si>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</si>
  <si>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</si>
  <si>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</si>
  <si>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</si>
  <si>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</si>
  <si>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</si>
  <si>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</si>
  <si>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</si>
  <si>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</si>
  <si>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</si>
  <si>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</si>
  <si>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</si>
  <si>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</si>
  <si>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</si>
  <si>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</si>
  <si>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</si>
  <si>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</si>
  <si>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</si>
  <si>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</si>
  <si>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</si>
  <si>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</si>
  <si>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</si>
  <si>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</si>
  <si>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</si>
  <si>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</si>
  <si>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</si>
  <si>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</si>
  <si>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</si>
  <si>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</si>
  <si>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</si>
  <si>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</si>
  <si>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</si>
  <si>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</si>
  <si>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</si>
  <si>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</si>
  <si>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</si>
  <si>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</si>
  <si>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</si>
  <si>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</si>
  <si>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</si>
  <si>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</si>
  <si>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</si>
  <si>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</si>
  <si>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</si>
  <si>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</si>
  <si>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</si>
  <si>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</si>
  <si>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</si>
  <si>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</si>
  <si>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</si>
  <si>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</si>
  <si>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</si>
  <si>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</si>
  <si>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</si>
  <si>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</si>
  <si>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</si>
  <si>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</si>
  <si>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</si>
  <si>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</si>
  <si>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</si>
  <si>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</si>
  <si>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</si>
  <si>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</si>
  <si>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</si>
  <si>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</si>
  <si>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</si>
  <si>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</si>
  <si>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</si>
  <si>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</si>
  <si>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</si>
  <si>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</si>
  <si>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</si>
  <si>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</si>
  <si>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</si>
  <si>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</si>
  <si>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</si>
  <si>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</si>
  <si>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</si>
  <si>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</si>
  <si>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</si>
  <si>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</si>
  <si>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</si>
  <si>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</si>
  <si>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</si>
  <si>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</si>
  <si>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</si>
  <si>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</si>
  <si>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</si>
  <si>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</si>
  <si>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</si>
  <si>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</si>
  <si>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</si>
  <si>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</si>
  <si>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</si>
  <si>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</si>
  <si>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</si>
  <si>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</si>
  <si>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</si>
  <si>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</si>
  <si>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</si>
  <si>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</si>
  <si>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</si>
  <si>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</si>
  <si>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</si>
  <si>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</si>
  <si>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</si>
  <si>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</si>
  <si>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</si>
  <si>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</si>
  <si>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</si>
  <si>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</si>
  <si>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</si>
  <si>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</si>
  <si>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</si>
  <si>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</si>
  <si>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</si>
  <si>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</si>
  <si>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</si>
  <si>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</si>
  <si>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</si>
  <si>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</si>
  <si>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</si>
  <si>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</si>
  <si>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</si>
  <si>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</si>
  <si>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</si>
  <si>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</si>
  <si>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</si>
  <si>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</si>
  <si>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</si>
  <si>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</si>
  <si>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</si>
  <si>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</si>
  <si>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</si>
  <si>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</si>
  <si>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</si>
  <si>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</si>
  <si>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</si>
  <si>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</si>
  <si>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</si>
  <si>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</si>
  <si>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</si>
  <si>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</si>
  <si>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</si>
  <si>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</si>
  <si>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</si>
  <si>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</si>
  <si>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</si>
  <si>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</si>
  <si>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</si>
  <si>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</si>
  <si>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</si>
  <si>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</si>
  <si>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</si>
  <si>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</si>
  <si>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</si>
  <si>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</si>
  <si>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</si>
  <si>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</si>
  <si>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</si>
  <si>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</si>
  <si>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</si>
  <si>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</si>
  <si>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</si>
  <si>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</si>
  <si>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</si>
  <si>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</si>
  <si>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</si>
  <si>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</si>
  <si>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</si>
  <si>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</si>
  <si>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</si>
  <si>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</si>
  <si>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</si>
  <si>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</si>
  <si>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</si>
  <si>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</si>
  <si>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</si>
  <si>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</si>
  <si>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</si>
  <si>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</si>
  <si>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</si>
  <si>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</si>
  <si>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</si>
  <si>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</si>
  <si>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</si>
  <si>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</si>
  <si>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</si>
  <si>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</si>
  <si>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</si>
  <si>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</si>
  <si>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</si>
  <si>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</si>
  <si>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</si>
  <si>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</si>
  <si>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</si>
  <si>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</si>
  <si>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</si>
  <si>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</si>
  <si>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</si>
  <si>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</si>
  <si>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</si>
  <si>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</si>
  <si>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</si>
  <si>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</si>
  <si>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</si>
  <si>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</si>
  <si>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</si>
  <si>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</si>
  <si>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</si>
  <si>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</si>
  <si>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</si>
  <si>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</si>
  <si>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</si>
  <si>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</si>
  <si>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</si>
  <si>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</si>
  <si>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</si>
  <si>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</si>
  <si>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</si>
  <si>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</si>
  <si>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</si>
  <si>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</si>
  <si>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</si>
  <si>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</si>
  <si>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</si>
  <si>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</si>
  <si>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</si>
  <si>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</si>
  <si>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</si>
  <si>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</si>
  <si>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</si>
  <si>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</si>
  <si>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</si>
  <si>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</si>
  <si>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</si>
  <si>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</si>
  <si>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</si>
  <si>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</si>
  <si>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</si>
  <si>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</si>
  <si>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</si>
  <si>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</si>
  <si>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</si>
  <si>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</si>
  <si>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</si>
  <si>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</si>
  <si>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</si>
  <si>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</si>
  <si>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</si>
  <si>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</si>
  <si>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</si>
  <si>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</si>
  <si>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</si>
  <si>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</si>
  <si>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</si>
  <si>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</si>
  <si>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</si>
  <si>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</si>
  <si>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</si>
  <si>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</si>
  <si>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</si>
  <si>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</si>
  <si>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</si>
  <si>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</si>
  <si>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</si>
  <si>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</si>
  <si>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</si>
  <si>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</si>
  <si>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</si>
  <si>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</si>
  <si>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</si>
  <si>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</si>
  <si>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</si>
  <si>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</si>
  <si>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</si>
  <si>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</si>
  <si>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</si>
  <si>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</si>
  <si>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</si>
  <si>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</si>
  <si>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</si>
  <si>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</si>
  <si>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</si>
  <si>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</si>
  <si>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</si>
  <si>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</si>
  <si>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</si>
  <si>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</si>
  <si>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</si>
  <si>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</si>
  <si>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</si>
  <si>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</si>
  <si>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</si>
  <si>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</si>
  <si>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</si>
  <si>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</si>
  <si>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</si>
  <si>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</si>
  <si>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</si>
  <si>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</si>
  <si>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</si>
  <si>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</si>
  <si>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</si>
  <si>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</si>
  <si>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</si>
  <si>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</si>
  <si>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</si>
  <si>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</si>
  <si>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</si>
  <si>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</si>
  <si>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</si>
  <si>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</si>
  <si>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</si>
  <si>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</si>
  <si>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</si>
  <si>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</si>
  <si>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</si>
  <si>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</si>
  <si>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</si>
  <si>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</si>
  <si>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</si>
  <si>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</si>
  <si>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</si>
  <si>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</si>
  <si>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</si>
  <si>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</si>
  <si>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</si>
  <si>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</si>
  <si>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</si>
  <si>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</si>
  <si>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</si>
  <si>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</si>
  <si>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</si>
  <si>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</si>
  <si>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</si>
  <si>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</si>
  <si>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</si>
  <si>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</si>
  <si>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</si>
  <si>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</si>
  <si>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</si>
  <si>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</si>
  <si>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</si>
  <si>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</si>
  <si>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</si>
  <si>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</si>
  <si>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</si>
  <si>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</si>
  <si>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</si>
  <si>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</si>
  <si>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</si>
  <si>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</si>
  <si>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</si>
  <si>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</si>
  <si>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</si>
  <si>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</si>
  <si>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</si>
  <si>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</si>
  <si>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</si>
  <si>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</si>
  <si>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</si>
  <si>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</si>
  <si>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</si>
  <si>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</si>
  <si>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</si>
  <si>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</si>
  <si>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</si>
  <si>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</si>
  <si>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</si>
  <si>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</si>
  <si>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</si>
  <si>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</si>
  <si>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</si>
  <si>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</si>
  <si>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</si>
  <si>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</si>
  <si>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</si>
  <si>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</si>
  <si>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</si>
  <si>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</si>
  <si>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</si>
  <si>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</si>
  <si>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</si>
  <si>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</si>
  <si>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</si>
  <si>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</si>
  <si>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</si>
  <si>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</si>
  <si>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</si>
  <si>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</si>
  <si>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</si>
  <si>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</si>
  <si>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</si>
  <si>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</si>
  <si>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</si>
  <si>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</si>
  <si>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</si>
  <si>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</si>
  <si>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</si>
  <si>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</si>
  <si>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</si>
  <si>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</si>
  <si>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</si>
  <si>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</si>
  <si>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</si>
  <si>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</si>
  <si>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</si>
  <si>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</si>
  <si>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</si>
  <si>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</si>
  <si>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</si>
  <si>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</si>
  <si>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</si>
  <si>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</si>
  <si>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</si>
  <si>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</si>
  <si>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</si>
  <si>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</si>
  <si>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</si>
  <si>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</si>
  <si>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</si>
  <si>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</si>
  <si>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</si>
  <si>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</si>
  <si>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</si>
  <si>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</si>
  <si>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</si>
  <si>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</si>
  <si>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</si>
  <si>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</si>
  <si>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</si>
  <si>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</si>
  <si>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</si>
  <si>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</si>
  <si>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</si>
  <si>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</si>
  <si>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</si>
  <si>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</si>
  <si>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</si>
  <si>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</si>
  <si>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</si>
  <si>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</si>
  <si>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</si>
  <si>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</si>
  <si>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</si>
  <si>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</si>
  <si>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</si>
  <si>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</si>
  <si>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</si>
  <si>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</si>
  <si>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</si>
  <si>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</si>
  <si>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</si>
  <si>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</si>
  <si>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</si>
  <si>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</si>
  <si>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</si>
  <si>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</si>
  <si>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</si>
  <si>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</si>
  <si>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</si>
  <si>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</si>
  <si>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</si>
  <si>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</si>
  <si>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</si>
  <si>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</si>
  <si>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</si>
  <si>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</si>
  <si>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</si>
  <si>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</si>
  <si>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</si>
  <si>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</si>
  <si>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</si>
  <si>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</si>
  <si>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</si>
  <si>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</si>
  <si>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</si>
  <si>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</si>
  <si>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</si>
  <si>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</si>
  <si>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</si>
  <si>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</si>
  <si>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</si>
  <si>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</si>
  <si>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</si>
  <si>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</si>
  <si>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</si>
  <si>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</si>
  <si>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</si>
  <si>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</si>
  <si>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</si>
  <si>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</si>
  <si>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</si>
  <si>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</si>
  <si>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</si>
  <si>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</si>
  <si>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</si>
  <si>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</si>
  <si>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</si>
  <si>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</si>
  <si>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</si>
  <si>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</si>
  <si>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</si>
  <si>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</si>
  <si>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</si>
  <si>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</si>
  <si>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</si>
  <si>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</si>
  <si>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</si>
  <si>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</si>
  <si>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</si>
  <si>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</si>
  <si>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</si>
  <si>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</si>
  <si>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</si>
  <si>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</si>
  <si>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</si>
  <si>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</si>
  <si>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</si>
  <si>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</si>
  <si>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</si>
  <si>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</si>
  <si>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</si>
  <si>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</si>
  <si>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</si>
  <si>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</si>
  <si>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</si>
  <si>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</si>
  <si>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</si>
  <si>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</si>
  <si>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</si>
  <si>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</si>
  <si>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</si>
  <si>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</si>
  <si>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</si>
  <si>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</si>
  <si>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</si>
  <si>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</si>
  <si>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</si>
  <si>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</si>
  <si>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</si>
  <si>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</si>
  <si>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</si>
  <si>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</si>
  <si>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</si>
  <si>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</si>
  <si>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</si>
  <si>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</si>
  <si>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</si>
  <si>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</si>
  <si>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</si>
  <si>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</si>
  <si>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</si>
  <si>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</si>
  <si>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</si>
  <si>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</si>
  <si>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</si>
  <si>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</si>
  <si>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</si>
  <si>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</si>
  <si>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</si>
  <si>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</si>
  <si>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</si>
  <si>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</si>
  <si>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</si>
  <si>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</si>
  <si>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</si>
  <si>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</si>
  <si>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</si>
  <si>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</si>
  <si>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</si>
  <si>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</si>
  <si>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</si>
  <si>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</si>
  <si>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</si>
  <si>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</si>
  <si>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</si>
  <si>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</si>
  <si>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</si>
  <si>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</si>
  <si>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</si>
  <si>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</si>
  <si>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</si>
  <si>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</si>
  <si>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</si>
  <si>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</si>
  <si>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</si>
  <si>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</si>
  <si>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</si>
  <si>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</si>
  <si>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</si>
  <si>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</si>
  <si>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</si>
  <si>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</si>
  <si>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</si>
  <si>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</si>
  <si>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</si>
  <si>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</si>
  <si>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</si>
  <si>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</si>
  <si>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</si>
  <si>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</si>
  <si>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</si>
  <si>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</si>
  <si>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</si>
  <si>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</si>
  <si>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</si>
  <si>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</si>
  <si>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</si>
  <si>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</si>
  <si>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</si>
  <si>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</si>
  <si>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</si>
  <si>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</si>
  <si>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</si>
  <si>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</si>
  <si>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</si>
  <si>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</si>
  <si>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</si>
  <si>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</si>
  <si>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</si>
  <si>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</si>
  <si>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</si>
  <si>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</si>
  <si>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</si>
  <si>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</si>
  <si>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</si>
  <si>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</si>
  <si>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</si>
  <si>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</si>
  <si>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</si>
  <si>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</si>
  <si>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</si>
  <si>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</si>
  <si>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</si>
  <si>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</si>
  <si>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</si>
  <si>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</si>
  <si>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</si>
  <si>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</si>
  <si>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</si>
  <si>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</si>
  <si>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</si>
  <si>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</si>
  <si>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</si>
  <si>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</si>
  <si>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</si>
  <si>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</si>
  <si>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</si>
  <si>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</si>
  <si>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</si>
  <si>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</si>
  <si>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</si>
  <si>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</si>
  <si>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</si>
  <si>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</si>
  <si>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</si>
  <si>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</si>
  <si>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</si>
  <si>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</si>
  <si>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</si>
  <si>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</si>
  <si>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</si>
  <si>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</si>
  <si>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</si>
  <si>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</si>
  <si>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</si>
  <si>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</si>
  <si>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</si>
  <si>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</si>
  <si>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</si>
  <si>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</si>
  <si>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</si>
  <si>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</si>
  <si>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</si>
  <si>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</si>
  <si>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</si>
  <si>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</si>
  <si>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</si>
  <si>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</si>
  <si>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</si>
  <si>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</si>
  <si>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</si>
  <si>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</si>
  <si>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</si>
  <si>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</si>
  <si>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</si>
  <si>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</si>
  <si>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</si>
  <si>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</si>
  <si>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</si>
  <si>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</si>
  <si>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</si>
  <si>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</si>
  <si>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</si>
  <si>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</si>
  <si>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</si>
  <si>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</si>
  <si>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</si>
  <si>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</si>
  <si>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</si>
  <si>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</si>
  <si>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</si>
  <si>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</si>
  <si>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</si>
  <si>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</si>
  <si>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</si>
  <si>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</si>
  <si>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</si>
  <si>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</si>
  <si>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</si>
  <si>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</si>
  <si>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</si>
  <si>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</si>
  <si>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</si>
  <si>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</si>
  <si>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</si>
  <si>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</si>
  <si>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</si>
  <si>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</si>
  <si>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</si>
  <si>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</si>
  <si>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</si>
  <si>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</si>
  <si>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</si>
  <si>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</si>
  <si>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</si>
  <si>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</si>
  <si>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</si>
  <si>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</si>
  <si>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</si>
  <si>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</si>
  <si>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</si>
  <si>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</si>
  <si>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</si>
  <si>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</si>
  <si>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</si>
  <si>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</si>
  <si>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</si>
  <si>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</si>
  <si>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</si>
  <si>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</si>
  <si>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</si>
  <si>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</si>
  <si>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</si>
  <si>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</si>
  <si>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</si>
  <si>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</si>
  <si>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</si>
  <si>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</si>
  <si>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</si>
  <si>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</si>
  <si>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</si>
  <si>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</si>
  <si>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</si>
  <si>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</si>
  <si>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</si>
  <si>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</si>
  <si>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</si>
  <si>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</si>
  <si>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</si>
  <si>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</si>
  <si>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</si>
  <si>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</si>
  <si>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</si>
  <si>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</si>
  <si>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</si>
  <si>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</si>
  <si>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</si>
  <si>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</si>
  <si>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</si>
  <si>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</si>
  <si>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</si>
  <si>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</si>
  <si>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</si>
  <si>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</si>
  <si>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</si>
  <si>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</si>
  <si>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</si>
  <si>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</si>
  <si>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</si>
  <si>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</si>
  <si>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</si>
  <si>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</si>
  <si>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</si>
  <si>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</si>
  <si>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</si>
  <si>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</si>
  <si>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</si>
  <si>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</si>
  <si>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</si>
  <si>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</si>
  <si>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</si>
  <si>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</si>
  <si>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</si>
  <si>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</si>
  <si>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</si>
  <si>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</si>
  <si>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</si>
  <si>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</si>
  <si>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</si>
  <si>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</si>
  <si>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</si>
  <si>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</si>
  <si>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</si>
  <si>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</si>
  <si>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</si>
  <si>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</si>
  <si>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</si>
  <si>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</si>
  <si>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</si>
  <si>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</si>
  <si>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</si>
  <si>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</si>
  <si>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</si>
  <si>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</si>
  <si>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</si>
  <si>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</si>
  <si>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</si>
  <si>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</si>
  <si>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</si>
  <si>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</si>
  <si>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</si>
  <si>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</si>
  <si>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</si>
  <si>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</si>
  <si>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</si>
  <si>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</si>
  <si>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</si>
  <si>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</si>
  <si>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</si>
  <si>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</si>
  <si>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</si>
  <si>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</si>
  <si>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</si>
  <si>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</si>
  <si>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</si>
  <si>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</si>
  <si>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</si>
  <si>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</si>
  <si>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</si>
  <si>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</si>
  <si>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</si>
  <si>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</si>
  <si>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</si>
  <si>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</si>
  <si>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</si>
  <si>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</si>
  <si>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</si>
  <si>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</si>
  <si>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</si>
  <si>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</si>
  <si>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</si>
  <si>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</si>
  <si>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</si>
  <si>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</si>
  <si>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</si>
  <si>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</si>
  <si>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</si>
  <si>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</si>
  <si>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</si>
  <si>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</si>
  <si>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</si>
  <si>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</si>
  <si>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</si>
  <si>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</si>
  <si>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</si>
  <si>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</si>
  <si>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</si>
  <si>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</si>
  <si>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</si>
  <si>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</si>
  <si>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</si>
  <si>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</si>
  <si>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</si>
  <si>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</si>
  <si>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</si>
  <si>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</si>
  <si>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</si>
  <si>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</si>
  <si>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</si>
  <si>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</si>
  <si>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</si>
  <si>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</si>
  <si>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</si>
  <si>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</si>
  <si>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</si>
  <si>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</si>
  <si>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</si>
  <si>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</si>
  <si>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</si>
  <si>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</si>
  <si>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</si>
  <si>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</si>
  <si>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</si>
  <si>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</si>
  <si>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</si>
  <si>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</si>
  <si>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</si>
  <si>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</si>
  <si>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</si>
  <si>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</si>
  <si>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</si>
  <si>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</si>
  <si>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</si>
  <si>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</si>
  <si>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</si>
  <si>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</si>
  <si>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</si>
  <si>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</si>
  <si>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</si>
  <si>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</si>
  <si>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</si>
  <si>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</si>
  <si>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</si>
  <si>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</si>
  <si>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</si>
  <si>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</si>
  <si>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</si>
  <si>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</si>
  <si>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</si>
  <si>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</si>
  <si>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</si>
  <si>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</si>
  <si>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</si>
  <si>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</si>
  <si>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</si>
  <si>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</si>
  <si>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</si>
  <si>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</si>
  <si>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</si>
  <si>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</si>
  <si>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</si>
  <si>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</si>
  <si>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</si>
  <si>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</si>
  <si>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</si>
  <si>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</si>
  <si>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</si>
  <si>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</si>
  <si>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</si>
  <si>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</si>
  <si>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</si>
  <si>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</si>
  <si>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</si>
  <si>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</si>
  <si>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</si>
  <si>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</si>
  <si>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</si>
  <si>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</si>
  <si>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</si>
  <si>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</si>
  <si>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</si>
  <si>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</si>
  <si>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</si>
  <si>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</si>
  <si>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</si>
  <si>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</si>
  <si>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</si>
  <si>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</si>
  <si>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</si>
  <si>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</si>
  <si>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</si>
  <si>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</si>
  <si>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</si>
  <si>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</si>
  <si>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</si>
  <si>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</si>
  <si>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</si>
  <si>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</si>
  <si>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</si>
  <si>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</si>
  <si>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</si>
  <si>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</si>
  <si>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</si>
  <si>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</si>
  <si>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</si>
  <si>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</si>
  <si>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</si>
  <si>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</si>
  <si>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</si>
  <si>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</si>
  <si>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</si>
  <si>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</si>
  <si>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</si>
  <si>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</si>
  <si>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</si>
  <si>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</si>
  <si>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</si>
  <si>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</si>
  <si>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</si>
  <si>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</si>
  <si>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</si>
  <si>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</si>
  <si>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</si>
  <si>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</si>
  <si>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</si>
  <si>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</si>
  <si>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</si>
  <si>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</si>
  <si>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</si>
  <si>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</si>
  <si>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</si>
  <si>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</si>
  <si>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</si>
  <si>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</si>
  <si>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</si>
  <si>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</si>
  <si>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</si>
  <si>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</si>
  <si>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</si>
  <si>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</si>
  <si>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</si>
  <si>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</si>
  <si>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</si>
  <si>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</si>
  <si>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</si>
  <si>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</si>
  <si>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</si>
  <si>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</si>
  <si>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</si>
  <si>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</si>
  <si>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</si>
  <si>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</si>
  <si>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</si>
  <si>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</si>
  <si>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</si>
  <si>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</si>
  <si>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</si>
  <si>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</si>
  <si>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</si>
  <si>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</si>
  <si>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</si>
  <si>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</si>
  <si>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</si>
  <si>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</si>
  <si>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</si>
  <si>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</si>
  <si>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</si>
  <si>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</si>
  <si>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</si>
  <si>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</si>
  <si>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</si>
  <si>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</si>
  <si>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</si>
  <si>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</si>
  <si>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</si>
  <si>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</si>
  <si>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</si>
  <si>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</si>
  <si>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</si>
  <si>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</si>
  <si>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</si>
  <si>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</si>
  <si>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</si>
  <si>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</si>
  <si>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</si>
  <si>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</si>
  <si>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</si>
  <si>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</si>
  <si>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</si>
  <si>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</si>
  <si>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</si>
  <si>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</si>
  <si>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</si>
  <si>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</si>
  <si>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</si>
  <si>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</si>
  <si>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</si>
  <si>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</si>
  <si>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</si>
  <si>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</si>
  <si>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</si>
  <si>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</si>
  <si>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</si>
  <si>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</si>
  <si>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</si>
  <si>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</si>
  <si>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</si>
  <si>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</si>
  <si>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</si>
  <si>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</si>
  <si>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</si>
  <si>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</si>
  <si>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</si>
  <si>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</si>
  <si>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</si>
  <si>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</si>
  <si>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</si>
  <si>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</si>
  <si>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</si>
  <si>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</si>
  <si>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</si>
  <si>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</si>
  <si>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</si>
  <si>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</si>
  <si>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</si>
  <si>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</si>
  <si>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</si>
  <si>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</si>
  <si>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</si>
  <si>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</si>
  <si>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</si>
  <si>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</si>
  <si>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</si>
  <si>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</si>
  <si>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</si>
  <si>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</si>
  <si>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</si>
  <si>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</si>
  <si>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</si>
  <si>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</si>
  <si>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</si>
  <si>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</si>
  <si>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</si>
  <si>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</si>
  <si>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</si>
  <si>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</si>
  <si>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</si>
  <si>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</si>
  <si>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</si>
  <si>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</si>
  <si>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</si>
  <si>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</si>
  <si>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</si>
  <si>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</si>
  <si>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</si>
  <si>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</si>
  <si>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</si>
  <si>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</si>
  <si>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</si>
  <si>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</si>
  <si>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</si>
  <si>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</si>
  <si>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</si>
  <si>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</si>
  <si>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</si>
  <si>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</si>
  <si>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</si>
  <si>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</si>
  <si>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</si>
  <si>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</si>
  <si>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</si>
  <si>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</si>
  <si>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</si>
  <si>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</si>
  <si>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</si>
  <si>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</si>
  <si>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</si>
  <si>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</si>
  <si>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</si>
  <si>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</si>
  <si>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</si>
  <si>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</si>
  <si>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</si>
  <si>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</si>
  <si>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</si>
  <si>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</si>
  <si>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</si>
  <si>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</si>
  <si>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</si>
  <si>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</si>
  <si>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</si>
  <si>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</si>
  <si>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</si>
  <si>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</si>
  <si>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</si>
  <si>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</si>
  <si>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</si>
  <si>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</si>
  <si>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</si>
  <si>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</si>
  <si>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</si>
  <si>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</si>
  <si>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</si>
  <si>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</si>
  <si>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</si>
  <si>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</si>
  <si>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</si>
  <si>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</si>
  <si>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</si>
  <si>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</si>
  <si>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</si>
  <si>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</si>
  <si>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</si>
  <si>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</si>
  <si>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</si>
  <si>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</si>
  <si>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</si>
  <si>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</si>
  <si>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</si>
  <si>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</si>
  <si>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</si>
  <si>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</si>
  <si>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</si>
  <si>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</si>
  <si>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</si>
  <si>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</si>
  <si>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</si>
  <si>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</si>
  <si>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</si>
  <si>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</si>
  <si>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</si>
  <si>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</si>
  <si>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</si>
  <si>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</si>
  <si>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</si>
  <si>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</si>
  <si>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</si>
  <si>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</si>
  <si>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</si>
  <si>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</si>
  <si>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</si>
  <si>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</si>
  <si>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</si>
  <si>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</si>
  <si>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</si>
  <si>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</si>
  <si>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</si>
  <si>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</si>
  <si>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</si>
  <si>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</si>
  <si>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</si>
  <si>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</si>
  <si>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</si>
  <si>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</si>
  <si>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</si>
  <si>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</si>
  <si>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</si>
  <si>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</si>
  <si>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</si>
  <si>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</si>
  <si>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</si>
  <si>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</si>
  <si>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</si>
  <si>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</si>
  <si>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</si>
  <si>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</si>
  <si>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</si>
  <si>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</si>
  <si>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</si>
  <si>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</si>
  <si>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</si>
  <si>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</si>
  <si>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</si>
  <si>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</si>
  <si>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</si>
  <si>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</si>
  <si>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</si>
  <si>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</si>
  <si>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</si>
  <si>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</si>
  <si>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</si>
  <si>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</si>
  <si>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</si>
  <si>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</si>
  <si>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</si>
  <si>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</si>
  <si>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</si>
  <si>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</si>
  <si>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</si>
  <si>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</si>
  <si>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</si>
  <si>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</si>
  <si>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</si>
  <si>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</si>
  <si>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</si>
  <si>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</si>
  <si>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</si>
  <si>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</si>
  <si>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</si>
  <si>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</si>
  <si>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</si>
  <si>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</si>
  <si>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</si>
  <si>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</si>
  <si>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</si>
  <si>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</si>
  <si>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</si>
  <si>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</si>
  <si>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</si>
  <si>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</si>
  <si>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</si>
  <si>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</si>
  <si>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</si>
  <si>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</si>
  <si>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</si>
  <si>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</si>
  <si>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</si>
  <si>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</si>
  <si>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</si>
  <si>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</si>
  <si>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</si>
  <si>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</si>
  <si>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</si>
  <si>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</si>
  <si>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</si>
  <si>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</si>
  <si>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</si>
  <si>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</si>
  <si>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</si>
  <si>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</si>
  <si>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</si>
  <si>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</si>
  <si>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</si>
  <si>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</si>
  <si>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</si>
  <si>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</si>
  <si>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</si>
  <si>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</si>
  <si>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</si>
  <si>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</si>
  <si>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</si>
  <si>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</si>
  <si>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</si>
  <si>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</si>
  <si>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</si>
  <si>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</si>
  <si>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</si>
  <si>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</si>
  <si>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</si>
  <si>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</si>
  <si>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</si>
  <si>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</si>
  <si>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</si>
  <si>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</si>
  <si>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</si>
  <si>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</si>
  <si>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</si>
  <si>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</si>
  <si>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</si>
  <si>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</si>
  <si>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</si>
  <si>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</si>
  <si>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</si>
  <si>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</si>
  <si>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</si>
  <si>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</si>
  <si>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</si>
  <si>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</si>
  <si>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</si>
  <si>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</si>
  <si>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</si>
  <si>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</si>
  <si>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</si>
  <si>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</si>
  <si>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</si>
  <si>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</si>
  <si>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</si>
  <si>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</si>
  <si>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</si>
  <si>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</si>
  <si>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</si>
  <si>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</si>
  <si>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</si>
  <si>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</si>
  <si>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</si>
  <si>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</si>
  <si>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</si>
  <si>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</si>
  <si>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</si>
  <si>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</si>
  <si>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</si>
  <si>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</si>
  <si>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</si>
  <si>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</si>
  <si>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</si>
  <si>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</si>
  <si>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</si>
  <si>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</si>
  <si>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</si>
  <si>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</si>
  <si>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</si>
  <si>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</si>
  <si>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</si>
  <si>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</si>
  <si>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</si>
  <si>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</si>
  <si>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</si>
  <si>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</si>
  <si>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</si>
  <si>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</si>
  <si>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</si>
  <si>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</si>
  <si>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</si>
  <si>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</si>
  <si>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</si>
  <si>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</si>
  <si>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</si>
  <si>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</si>
  <si>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</si>
  <si>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</si>
  <si>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</si>
  <si>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</si>
  <si>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</si>
  <si>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</si>
  <si>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</si>
  <si>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</si>
  <si>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</si>
  <si>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</si>
  <si>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</si>
  <si>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</si>
  <si>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</si>
  <si>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</si>
  <si>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</si>
  <si>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</si>
  <si>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</si>
  <si>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</si>
  <si>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</si>
  <si>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</si>
  <si>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</si>
  <si>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</si>
  <si>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</si>
  <si>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</si>
  <si>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</si>
  <si>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</si>
  <si>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</si>
  <si>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</si>
  <si>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</si>
  <si>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</si>
  <si>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</si>
  <si>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</si>
  <si>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</si>
  <si>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</si>
  <si>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</si>
  <si>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</si>
  <si>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</si>
  <si>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</si>
  <si>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</si>
  <si>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</si>
  <si>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</si>
  <si>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</si>
  <si>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</si>
  <si>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</si>
  <si>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</si>
  <si>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</si>
  <si>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</si>
  <si>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</si>
  <si>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</si>
  <si>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</si>
  <si>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</si>
  <si>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</si>
  <si>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</si>
  <si>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</si>
  <si>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</si>
  <si>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</si>
  <si>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</si>
  <si>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</si>
  <si>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</si>
  <si>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</si>
  <si>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</si>
  <si>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</si>
  <si>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</si>
  <si>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</si>
  <si>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</si>
  <si>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</si>
  <si>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</si>
  <si>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</si>
  <si>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</si>
  <si>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</si>
  <si>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</si>
  <si>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</si>
  <si>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</si>
  <si>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</si>
  <si>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</si>
  <si>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</si>
  <si>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</si>
  <si>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</si>
  <si>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</si>
  <si>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</si>
  <si>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</si>
  <si>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</si>
  <si>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</si>
  <si>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</si>
  <si>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</si>
  <si>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</si>
  <si>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</si>
  <si>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</si>
  <si>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</si>
  <si>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</si>
  <si>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</si>
  <si>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</si>
  <si>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</si>
  <si>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</si>
  <si>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</si>
  <si>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</si>
  <si>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</si>
  <si>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</si>
  <si>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</si>
  <si>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</si>
  <si>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</si>
  <si>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</si>
  <si>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</si>
  <si>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</si>
  <si>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</si>
  <si>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</si>
  <si>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</si>
  <si>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</si>
  <si>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</si>
  <si>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</si>
  <si>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</si>
  <si>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</si>
  <si>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</si>
  <si>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</si>
  <si>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</si>
  <si>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</si>
  <si>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</si>
  <si>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</si>
  <si>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</si>
  <si>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</si>
  <si>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</si>
  <si>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</si>
  <si>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</si>
  <si>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</si>
  <si>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</si>
  <si>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</si>
  <si>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</si>
  <si>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</si>
  <si>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</si>
  <si>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</si>
  <si>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</si>
  <si>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</si>
  <si>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</si>
  <si>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</si>
  <si>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</si>
  <si>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</si>
  <si>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</si>
  <si>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</si>
  <si>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</si>
  <si>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</si>
  <si>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</si>
  <si>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</si>
  <si>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</si>
  <si>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</si>
  <si>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</si>
  <si>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</si>
  <si>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</si>
  <si>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</si>
  <si>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</si>
  <si>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</si>
  <si>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</si>
  <si>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</si>
  <si>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</si>
  <si>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</si>
  <si>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</si>
  <si>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</si>
  <si>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</si>
  <si>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</si>
  <si>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</si>
  <si>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</si>
  <si>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</si>
  <si>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</si>
  <si>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</si>
  <si>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</si>
  <si>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</si>
  <si>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</si>
  <si>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</si>
  <si>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</si>
  <si>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</si>
  <si>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</si>
  <si>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</si>
  <si>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</si>
  <si>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</si>
  <si>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</si>
  <si>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</si>
  <si>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</si>
  <si>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</si>
  <si>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</si>
  <si>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</si>
  <si>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</si>
  <si>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</si>
  <si>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</si>
  <si>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</si>
  <si>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</si>
  <si>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</si>
  <si>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</si>
  <si>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</si>
  <si>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</si>
  <si>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</si>
  <si>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</si>
  <si>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</si>
  <si>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</si>
  <si>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</si>
  <si>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</si>
  <si>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</si>
  <si>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</si>
  <si>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</si>
  <si>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</si>
  <si>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</si>
  <si>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</si>
  <si>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</si>
  <si>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</si>
  <si>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</si>
  <si>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</si>
  <si>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</si>
  <si>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</si>
  <si>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</si>
  <si>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</si>
  <si>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</si>
  <si>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</si>
  <si>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</si>
  <si>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</si>
  <si>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</si>
  <si>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</si>
  <si>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</si>
  <si>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</si>
  <si>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</si>
  <si>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</si>
  <si>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</si>
  <si>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</si>
  <si>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</si>
  <si>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</si>
  <si>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</si>
  <si>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</si>
  <si>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</si>
  <si>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</si>
  <si>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</si>
  <si>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</si>
  <si>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</si>
  <si>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</si>
  <si>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</si>
  <si>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</si>
  <si>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</si>
  <si>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</si>
  <si>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</si>
  <si>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</si>
  <si>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</si>
  <si>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</si>
  <si>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</si>
  <si>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</si>
  <si>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</si>
  <si>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</si>
  <si>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</si>
  <si>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</si>
  <si>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</si>
  <si>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</si>
  <si>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</si>
  <si>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</si>
  <si>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</si>
  <si>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</si>
  <si>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</si>
  <si>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</si>
  <si>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</si>
  <si>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</si>
  <si>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</si>
  <si>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</si>
  <si>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</si>
  <si>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</si>
  <si>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</si>
  <si>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</si>
  <si>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</si>
  <si>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</si>
  <si>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</si>
  <si>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</si>
  <si>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</si>
  <si>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</si>
  <si>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</si>
  <si>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</si>
  <si>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</si>
  <si>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</si>
  <si>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</si>
  <si>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</si>
  <si>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</si>
  <si>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</si>
  <si>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</si>
  <si>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</si>
  <si>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</si>
  <si>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</si>
  <si>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</si>
  <si>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</si>
  <si>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</si>
  <si>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</si>
  <si>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</si>
  <si>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</si>
  <si>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</si>
  <si>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</si>
  <si>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</si>
  <si>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</si>
  <si>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</si>
  <si>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</si>
  <si>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</si>
  <si>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</si>
  <si>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</si>
  <si>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</si>
  <si>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</si>
  <si>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</si>
  <si>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</si>
  <si>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</si>
  <si>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</si>
  <si>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</si>
  <si>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</si>
  <si>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</si>
  <si>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</si>
  <si>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</si>
  <si>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</si>
  <si>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</si>
  <si>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</si>
  <si>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</si>
  <si>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</si>
  <si>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</si>
  <si>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</si>
  <si>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</si>
  <si>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</si>
  <si>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</si>
  <si>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</si>
  <si>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</si>
  <si>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</si>
  <si>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</si>
  <si>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</si>
  <si>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</si>
  <si>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</si>
  <si>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</si>
  <si>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</si>
  <si>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</si>
  <si>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</si>
  <si>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</si>
  <si>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</si>
  <si>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</si>
  <si>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</si>
  <si>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</si>
  <si>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</si>
  <si>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</si>
  <si>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</si>
  <si>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</si>
  <si>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</si>
  <si>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</si>
  <si>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</si>
  <si>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</si>
  <si>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</si>
  <si>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</si>
  <si>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</si>
  <si>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</si>
  <si>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</si>
  <si>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</si>
  <si>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</si>
  <si>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</si>
  <si>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</si>
  <si>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</si>
  <si>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</si>
  <si>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</si>
  <si>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</si>
  <si>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</si>
  <si>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</si>
  <si>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</si>
  <si>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</si>
  <si>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</si>
  <si>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</si>
  <si>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</si>
  <si>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</si>
  <si>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</si>
  <si>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</si>
  <si>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</si>
  <si>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</si>
  <si>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</si>
  <si>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</si>
  <si>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</si>
  <si>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</si>
  <si>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</si>
  <si>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</si>
  <si>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</si>
  <si>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</si>
  <si>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</si>
  <si>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</si>
  <si>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</si>
  <si>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</si>
  <si>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</si>
  <si>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</si>
  <si>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</si>
  <si>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</si>
  <si>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</si>
  <si>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</si>
  <si>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</si>
  <si>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</si>
  <si>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</si>
  <si>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</si>
  <si>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</si>
  <si>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</si>
  <si>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</si>
  <si>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</si>
  <si>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</si>
  <si>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</si>
  <si>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</si>
  <si>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</si>
  <si>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</si>
  <si>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</si>
  <si>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</si>
  <si>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</si>
  <si>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</si>
  <si>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</si>
  <si>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</si>
  <si>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</si>
  <si>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</si>
  <si>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</si>
  <si>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</si>
  <si>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</si>
  <si>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</si>
  <si>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</si>
  <si>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</si>
  <si>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</si>
  <si>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</si>
  <si>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</si>
  <si>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</si>
  <si>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</si>
  <si>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</si>
  <si>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</si>
  <si>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</si>
  <si>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</si>
  <si>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</si>
  <si>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</si>
  <si>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</si>
  <si>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</si>
  <si>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</si>
  <si>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</si>
  <si>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</si>
  <si>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</si>
  <si>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</si>
  <si>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</si>
  <si>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</si>
  <si>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</si>
  <si>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</si>
  <si>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</si>
  <si>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</si>
  <si>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</si>
  <si>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</si>
  <si>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</si>
  <si>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</si>
  <si>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</si>
  <si>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</si>
  <si>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</si>
  <si>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</si>
  <si>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</si>
  <si>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</si>
  <si>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</si>
  <si>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</si>
  <si>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</si>
  <si>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</si>
  <si>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</si>
  <si>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</si>
  <si>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</si>
  <si>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</si>
  <si>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</si>
  <si>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</si>
  <si>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</si>
  <si>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</si>
  <si>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</si>
  <si>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</si>
  <si>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</si>
  <si>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</si>
  <si>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</si>
  <si>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</si>
  <si>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</si>
  <si>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</si>
  <si>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</si>
  <si>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</si>
  <si>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</si>
  <si>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</si>
  <si>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</si>
  <si>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</si>
  <si>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</si>
  <si>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</si>
  <si>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</si>
  <si>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</si>
  <si>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</si>
  <si>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</si>
  <si>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</si>
  <si>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</si>
  <si>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</si>
  <si>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</si>
  <si>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</si>
  <si>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</si>
  <si>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</si>
  <si>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</si>
  <si>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</si>
  <si>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</si>
  <si>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</si>
  <si>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</si>
  <si>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</si>
  <si>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</si>
  <si>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</si>
  <si>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</si>
  <si>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</si>
  <si>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</si>
  <si>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</si>
  <si>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</si>
  <si>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</si>
  <si>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</si>
  <si>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</si>
  <si>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</si>
  <si>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</si>
  <si>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</si>
  <si>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</si>
  <si>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</si>
  <si>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</si>
  <si>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</si>
  <si>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</si>
  <si>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</si>
  <si>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</si>
  <si>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</si>
  <si>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</si>
  <si>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</si>
  <si>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</si>
  <si>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</si>
  <si>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</si>
  <si>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</si>
  <si>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</si>
  <si>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</si>
  <si>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</si>
  <si>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</si>
  <si>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</si>
  <si>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</si>
  <si>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</si>
  <si>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</si>
  <si>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</si>
  <si>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</si>
  <si>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</si>
  <si>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</si>
  <si>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</si>
  <si>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</si>
  <si>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</si>
  <si>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</si>
  <si>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</si>
  <si>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</si>
  <si>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</si>
  <si>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</si>
  <si>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</si>
  <si>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</si>
  <si>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</si>
  <si>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</si>
  <si>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</si>
  <si>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</si>
  <si>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</si>
  <si>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</si>
  <si>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</si>
  <si>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</si>
  <si>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</si>
  <si>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</si>
  <si>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</si>
  <si>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</si>
  <si>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</si>
  <si>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</si>
  <si>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</si>
  <si>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</si>
  <si>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</si>
  <si>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</si>
  <si>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</si>
  <si>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</si>
  <si>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</si>
  <si>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</si>
  <si>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</si>
  <si>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</si>
  <si>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</si>
  <si>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</si>
  <si>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</si>
  <si>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</si>
  <si>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</si>
  <si>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</si>
  <si>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</si>
  <si>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</si>
  <si>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</si>
  <si>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</si>
  <si>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</si>
  <si>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</si>
  <si>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</si>
  <si>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</si>
  <si>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</si>
  <si>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</si>
  <si>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</si>
  <si>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</si>
  <si>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</si>
  <si>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</si>
  <si>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</si>
  <si>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</si>
  <si>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</si>
  <si>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</si>
  <si>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</si>
  <si>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</si>
  <si>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</si>
  <si>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</si>
  <si>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</si>
  <si>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</si>
  <si>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</si>
  <si>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</si>
  <si>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</si>
  <si>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</si>
  <si>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</si>
  <si>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</si>
  <si>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</si>
  <si>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</si>
  <si>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</si>
  <si>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</si>
  <si>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</si>
  <si>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</si>
  <si>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</si>
  <si>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</si>
  <si>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</si>
  <si>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</si>
  <si>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</si>
  <si>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</si>
  <si>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</si>
  <si>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</si>
  <si>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</si>
  <si>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</si>
  <si>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</si>
  <si>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</si>
  <si>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</si>
  <si>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</si>
  <si>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</si>
  <si>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</si>
  <si>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</si>
  <si>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</si>
  <si>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</si>
  <si>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</si>
  <si>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</si>
  <si>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</si>
  <si>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</si>
  <si>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</si>
  <si>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</si>
  <si>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</si>
  <si>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</si>
  <si>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</si>
  <si>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</si>
  <si>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</si>
  <si>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</si>
  <si>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</si>
  <si>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</si>
  <si>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</si>
  <si>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</si>
  <si>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</si>
  <si>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</si>
  <si>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</si>
  <si>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</si>
  <si>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</si>
  <si>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</si>
  <si>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</si>
  <si>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</si>
  <si>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</si>
  <si>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</si>
  <si>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</si>
  <si>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</si>
  <si>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</si>
  <si>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</si>
  <si>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</si>
  <si>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</si>
  <si>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</si>
  <si>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</si>
  <si>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</si>
  <si>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</si>
  <si>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</si>
  <si>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</si>
  <si>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</si>
  <si>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</si>
  <si>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</si>
  <si>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</si>
  <si>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</si>
  <si>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</si>
  <si>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</si>
  <si>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</si>
  <si>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</si>
  <si>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</si>
  <si>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</si>
  <si>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</si>
  <si>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</si>
  <si>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</si>
  <si>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</si>
  <si>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</si>
  <si>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</si>
  <si>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</si>
  <si>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</si>
  <si>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</si>
  <si>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</si>
  <si>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</si>
  <si>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</si>
  <si>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</si>
  <si>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</si>
  <si>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</si>
  <si>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</si>
  <si>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</si>
  <si>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</si>
  <si>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</si>
  <si>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</si>
  <si>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</si>
  <si>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</si>
  <si>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</si>
  <si>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</si>
  <si>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</si>
  <si>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</si>
  <si>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</si>
  <si>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</si>
  <si>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</si>
  <si>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</si>
  <si>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</si>
  <si>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</si>
  <si>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</si>
  <si>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</si>
  <si>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</si>
  <si>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</si>
  <si>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</si>
  <si>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</si>
  <si>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</si>
  <si>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</si>
  <si>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</si>
  <si>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</si>
  <si>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</si>
  <si>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</si>
  <si>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</si>
  <si>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</si>
  <si>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</si>
  <si>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</si>
  <si>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</si>
  <si>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</si>
  <si>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</si>
  <si>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</si>
  <si>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</si>
  <si>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</si>
  <si>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</si>
  <si>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</si>
  <si>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</si>
  <si>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</si>
  <si>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</si>
  <si>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</si>
  <si>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</si>
  <si>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</si>
  <si>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</si>
  <si>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</si>
  <si>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</si>
  <si>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</si>
  <si>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</si>
  <si>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</si>
  <si>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</si>
  <si>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</si>
  <si>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</si>
  <si>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</si>
  <si>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</si>
  <si>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</si>
  <si>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</si>
  <si>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</si>
  <si>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</si>
  <si>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</si>
  <si>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</si>
  <si>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</si>
  <si>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</si>
  <si>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</si>
  <si>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</si>
  <si>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</si>
  <si>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</si>
  <si>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</si>
  <si>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</si>
  <si>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</si>
  <si>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</si>
  <si>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</si>
  <si>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</si>
  <si>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</si>
  <si>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</si>
  <si>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</si>
  <si>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</si>
  <si>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</si>
  <si>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</si>
  <si>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</si>
  <si>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</si>
  <si>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</si>
  <si>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</si>
  <si>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</si>
  <si>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</si>
  <si>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</si>
  <si>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</si>
  <si>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</si>
  <si>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</si>
  <si>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</si>
  <si>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</si>
  <si>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</si>
  <si>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</si>
  <si>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</si>
  <si>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</si>
  <si>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</si>
  <si>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</si>
  <si>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</si>
  <si>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</si>
  <si>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</si>
  <si>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</si>
  <si>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</si>
  <si>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</si>
  <si>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</si>
  <si>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</si>
  <si>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</si>
  <si>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</si>
  <si>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</si>
  <si>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</si>
  <si>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</si>
  <si>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</si>
  <si>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</si>
  <si>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</si>
  <si>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</si>
  <si>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</si>
  <si>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</si>
  <si>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</si>
  <si>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</si>
  <si>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</si>
  <si>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</si>
  <si>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</si>
  <si>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</si>
  <si>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</si>
  <si>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</si>
  <si>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</si>
  <si>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</si>
  <si>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</si>
  <si>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</si>
  <si>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</si>
  <si>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</si>
  <si>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</si>
  <si>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</si>
  <si>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</si>
  <si>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</si>
  <si>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</si>
  <si>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</si>
  <si>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</si>
  <si>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</si>
  <si>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</si>
  <si>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</si>
  <si>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</si>
  <si>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</si>
  <si>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</si>
  <si>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</si>
  <si>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</si>
  <si>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</si>
  <si>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</si>
  <si>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</si>
  <si>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</si>
  <si>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</si>
  <si>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</si>
  <si>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</si>
  <si>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</si>
  <si>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</si>
  <si>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</si>
  <si>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</si>
  <si>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</si>
  <si>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</si>
  <si>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</si>
  <si>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</si>
  <si>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</si>
  <si>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</si>
  <si>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</si>
  <si>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</si>
  <si>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</si>
  <si>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</si>
  <si>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</si>
  <si>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</si>
  <si>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</si>
  <si>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</si>
  <si>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</si>
  <si>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</si>
  <si>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</si>
  <si>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</si>
  <si>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</si>
  <si>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</si>
  <si>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</si>
  <si>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</si>
  <si>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</si>
  <si>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</si>
  <si>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</si>
  <si>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</si>
  <si>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</si>
  <si>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</si>
  <si>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</si>
  <si>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</si>
  <si>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</si>
  <si>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</si>
  <si>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</si>
  <si>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</si>
  <si>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</si>
  <si>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</si>
  <si>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</si>
  <si>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</si>
  <si>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</si>
  <si>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</si>
  <si>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</si>
  <si>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</si>
  <si>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</si>
  <si>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</si>
  <si>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</si>
  <si>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</si>
  <si>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</si>
  <si>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</si>
  <si>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</si>
  <si>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</si>
  <si>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</si>
  <si>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</si>
  <si>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</si>
  <si>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</si>
  <si>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</si>
  <si>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</si>
  <si>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</si>
  <si>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</si>
  <si>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</si>
  <si>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</si>
  <si>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</si>
  <si>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</si>
  <si>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</si>
  <si>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</si>
  <si>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</si>
  <si>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</si>
  <si>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</si>
  <si>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</si>
  <si>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</si>
  <si>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</si>
  <si>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</si>
  <si>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</si>
  <si>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</si>
  <si>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</si>
  <si>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</si>
  <si>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</si>
  <si>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</si>
  <si>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</si>
  <si>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</si>
  <si>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</si>
  <si>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</si>
  <si>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</si>
  <si>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</si>
  <si>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</si>
  <si>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</si>
  <si>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</si>
  <si>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</si>
  <si>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</si>
  <si>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</si>
  <si>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</si>
  <si>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</si>
  <si>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</si>
  <si>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</si>
  <si>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</si>
  <si>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</si>
  <si>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</si>
  <si>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</si>
  <si>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</si>
  <si>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</si>
  <si>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</si>
  <si>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</si>
  <si>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</si>
  <si>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</si>
  <si>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</si>
  <si>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</si>
  <si>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</si>
  <si>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</si>
  <si>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</si>
  <si>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</si>
  <si>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</si>
  <si>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</si>
  <si>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</si>
  <si>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</si>
  <si>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</si>
  <si>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</si>
  <si>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</si>
  <si>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</si>
  <si>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</si>
  <si>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</si>
  <si>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</si>
  <si>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</si>
  <si>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</si>
  <si>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</si>
  <si>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</si>
  <si>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</si>
  <si>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</si>
  <si>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</si>
  <si>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</si>
  <si>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</si>
  <si>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</si>
  <si>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</si>
  <si>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</si>
  <si>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</si>
  <si>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</si>
  <si>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</si>
  <si>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</si>
  <si>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</si>
  <si>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</si>
  <si>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</si>
  <si>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</si>
  <si>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</si>
  <si>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</si>
  <si>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</si>
  <si>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</si>
  <si>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</si>
  <si>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</si>
  <si>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</si>
  <si>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</si>
  <si>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</si>
  <si>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</si>
  <si>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</si>
  <si>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</si>
  <si>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</si>
  <si>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</si>
  <si>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</si>
  <si>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</si>
  <si>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</si>
  <si>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</si>
  <si>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</si>
  <si>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</si>
  <si>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</si>
  <si>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</si>
  <si>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</si>
  <si>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</si>
  <si>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</si>
  <si>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</si>
  <si>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</si>
  <si>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</si>
  <si>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</si>
  <si>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</si>
  <si>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</si>
  <si>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</si>
  <si>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</si>
  <si>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</si>
  <si>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</si>
  <si>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</si>
  <si>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</si>
  <si>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</si>
  <si>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</si>
  <si>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</si>
  <si>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</si>
  <si>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</si>
  <si>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</si>
  <si>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</si>
  <si>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</si>
  <si>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</si>
  <si>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</si>
  <si>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</si>
  <si>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</si>
  <si>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</si>
  <si>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</si>
  <si>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</si>
  <si>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</si>
  <si>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</si>
  <si>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</si>
  <si>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</si>
  <si>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</si>
  <si>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</si>
  <si>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</si>
  <si>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</si>
  <si>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</si>
  <si>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</si>
  <si>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</si>
  <si>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</si>
  <si>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</si>
  <si>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</si>
  <si>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</si>
  <si>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</si>
  <si>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</si>
  <si>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</si>
  <si>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</si>
  <si>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</si>
  <si>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</si>
  <si>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</si>
  <si>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</si>
  <si>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</si>
  <si>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</si>
  <si>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</si>
  <si>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</si>
  <si>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</si>
  <si>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</si>
  <si>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</si>
  <si>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</si>
  <si>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</si>
  <si>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</si>
  <si>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</si>
  <si>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</si>
  <si>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</si>
  <si>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</si>
  <si>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</si>
  <si>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</si>
  <si>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</si>
  <si>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</si>
  <si>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</si>
  <si>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</si>
  <si>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</si>
  <si>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</si>
  <si>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</si>
  <si>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</si>
  <si>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</si>
  <si>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</si>
  <si>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</si>
  <si>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</si>
  <si>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</si>
  <si>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</si>
  <si>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</si>
  <si>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</si>
  <si>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</si>
  <si>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</si>
  <si>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</si>
  <si>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</si>
  <si>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</si>
  <si>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</si>
  <si>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</si>
  <si>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</si>
  <si>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</si>
  <si>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</si>
  <si>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</si>
  <si>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</si>
  <si>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</si>
  <si>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</si>
  <si>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</si>
  <si>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</si>
  <si>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</si>
  <si>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</si>
  <si>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</si>
  <si>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</si>
  <si>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</si>
  <si>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</si>
  <si>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</si>
  <si>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</si>
  <si>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</si>
  <si>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</si>
  <si>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</si>
  <si>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</si>
  <si>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</si>
  <si>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</si>
  <si>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</si>
  <si>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</si>
  <si>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</si>
  <si>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</si>
  <si>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</si>
  <si>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</si>
  <si>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</si>
  <si>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</si>
  <si>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</si>
  <si>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</si>
  <si>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</si>
  <si>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</si>
  <si>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</si>
  <si>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</si>
  <si>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</si>
  <si>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</si>
  <si>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</si>
  <si>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</si>
  <si>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</si>
  <si>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</si>
  <si>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</si>
  <si>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</si>
  <si>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</si>
  <si>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</si>
  <si>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</si>
  <si>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</si>
  <si>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</si>
  <si>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</si>
  <si>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</si>
  <si>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</si>
  <si>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</si>
  <si>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</si>
  <si>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</si>
  <si>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</si>
  <si>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</si>
  <si>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</si>
  <si>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</si>
  <si>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</si>
  <si>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</si>
  <si>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</si>
  <si>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</si>
  <si>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</si>
  <si>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</si>
  <si>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</si>
  <si>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</si>
  <si>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</si>
  <si>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</si>
  <si>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</si>
  <si>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</si>
  <si>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</si>
  <si>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</si>
  <si>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</si>
  <si>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</si>
  <si>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</si>
  <si>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</si>
  <si>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</si>
  <si>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</si>
  <si>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</si>
  <si>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</si>
  <si>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</si>
  <si>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</si>
  <si>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</si>
  <si>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</si>
  <si>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</si>
  <si>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</si>
  <si>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</si>
  <si>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</si>
  <si>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</si>
  <si>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</si>
  <si>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</si>
  <si>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</si>
  <si>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</si>
  <si>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</si>
  <si>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</si>
  <si>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</si>
  <si>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</si>
  <si>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</si>
  <si>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</si>
  <si>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</si>
  <si>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</si>
  <si>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</si>
  <si>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</si>
  <si>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</si>
  <si>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</si>
  <si>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</si>
  <si>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</si>
  <si>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</si>
  <si>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</si>
  <si>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</si>
  <si>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</si>
  <si>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</si>
  <si>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</si>
  <si>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</si>
  <si>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</si>
  <si>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</si>
  <si>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</si>
  <si>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</si>
  <si>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</si>
  <si>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</si>
  <si>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</si>
  <si>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</si>
  <si>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</si>
  <si>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</si>
  <si>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</si>
  <si>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</si>
  <si>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</si>
  <si>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</si>
  <si>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</si>
  <si>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</si>
  <si>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</si>
  <si>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</si>
  <si>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</si>
  <si>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</si>
  <si>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</si>
  <si>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</si>
  <si>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</si>
  <si>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</si>
  <si>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</si>
  <si>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</si>
  <si>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</si>
  <si>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</si>
  <si>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</si>
  <si>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</si>
  <si>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</si>
  <si>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</si>
  <si>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</si>
  <si>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</si>
  <si>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</si>
  <si>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</si>
  <si>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</si>
  <si>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</si>
  <si>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</si>
  <si>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</si>
  <si>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</si>
  <si>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</si>
  <si>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</si>
  <si>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</si>
  <si>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</si>
  <si>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</si>
  <si>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</si>
  <si>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</si>
  <si>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</si>
  <si>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</si>
  <si>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</si>
  <si>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</si>
  <si>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</si>
  <si>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</si>
  <si>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</si>
  <si>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</si>
  <si>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</si>
  <si>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</si>
  <si>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</si>
  <si>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</si>
  <si>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</si>
  <si>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</si>
  <si>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</si>
  <si>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</si>
  <si>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</si>
  <si>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</si>
  <si>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</si>
  <si>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</si>
  <si>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</si>
  <si>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</si>
  <si>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</si>
  <si>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</si>
  <si>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</si>
  <si>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</si>
  <si>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</si>
  <si>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</si>
  <si>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</si>
  <si>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</si>
  <si>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</si>
  <si>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</si>
  <si>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</si>
  <si>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</si>
  <si>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</si>
  <si>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</si>
  <si>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</si>
  <si>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</si>
  <si>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</si>
  <si>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</si>
  <si>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</si>
  <si>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</si>
  <si>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</si>
  <si>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</si>
  <si>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</si>
  <si>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</si>
  <si>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</si>
  <si>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</si>
  <si>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</si>
  <si>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</si>
  <si>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</si>
  <si>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</si>
  <si>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</si>
  <si>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</si>
  <si>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</si>
  <si>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</si>
  <si>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</si>
  <si>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</si>
  <si>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</si>
  <si>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</si>
  <si>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</si>
  <si>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</si>
  <si>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</si>
  <si>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</si>
  <si>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</si>
  <si>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</si>
  <si>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</si>
  <si>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</si>
  <si>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</si>
  <si>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</si>
  <si>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</si>
  <si>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</si>
  <si>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</si>
  <si>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</si>
  <si>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</si>
  <si>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</si>
  <si>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</si>
  <si>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</si>
  <si>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</si>
  <si>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</si>
  <si>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</si>
  <si>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</si>
  <si>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</si>
  <si>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</si>
  <si>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</si>
  <si>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</si>
  <si>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</si>
  <si>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</si>
  <si>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</si>
  <si>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</si>
  <si>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</si>
  <si>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</si>
  <si>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</si>
  <si>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</si>
  <si>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</si>
  <si>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</si>
  <si>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</si>
  <si>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</si>
  <si>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</si>
  <si>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</si>
  <si>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</si>
  <si>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</si>
  <si>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</si>
  <si>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</si>
  <si>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</si>
  <si>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</si>
  <si>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</si>
  <si>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</si>
  <si>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</si>
  <si>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</si>
  <si>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</si>
  <si>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</si>
  <si>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</si>
  <si>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</si>
  <si>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</si>
  <si>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</si>
  <si>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</si>
  <si>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</si>
  <si>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</si>
  <si>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</si>
  <si>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</si>
  <si>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</si>
  <si>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</si>
  <si>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</si>
  <si>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</si>
  <si>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</si>
  <si>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</si>
  <si>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</si>
  <si>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</si>
  <si>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</si>
  <si>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</si>
  <si>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</si>
  <si>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</si>
  <si>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</si>
  <si>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</si>
  <si>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</si>
  <si>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</si>
  <si>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</si>
  <si>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</si>
  <si>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</si>
  <si>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</si>
  <si>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</si>
  <si>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</si>
  <si>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</si>
  <si>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</si>
  <si>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</si>
  <si>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</si>
  <si>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</si>
  <si>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</si>
  <si>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</si>
  <si>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</si>
  <si>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</si>
  <si>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</si>
  <si>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</si>
  <si>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</si>
  <si>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</si>
  <si>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</si>
  <si>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</si>
  <si>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</si>
  <si>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</si>
  <si>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</si>
  <si>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</si>
  <si>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</si>
  <si>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</si>
  <si>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</si>
  <si>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</si>
  <si>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</si>
  <si>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</si>
  <si>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</si>
  <si>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</si>
  <si>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</si>
  <si>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</si>
  <si>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</si>
  <si>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</si>
  <si>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</si>
  <si>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</si>
  <si>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</si>
  <si>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</si>
  <si>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</si>
  <si>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</si>
  <si>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</si>
  <si>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</si>
  <si>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</si>
  <si>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</si>
  <si>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</si>
  <si>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</si>
  <si>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</si>
  <si>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</si>
  <si>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</si>
  <si>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</si>
  <si>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</si>
  <si>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</si>
  <si>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</si>
  <si>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</si>
  <si>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</si>
  <si>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</si>
  <si>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</si>
  <si>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</si>
  <si>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</si>
  <si>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</si>
  <si>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</si>
  <si>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</si>
  <si>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</si>
  <si>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</si>
  <si>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</si>
  <si>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</si>
  <si>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</si>
  <si>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</si>
  <si>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</si>
  <si>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</si>
  <si>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</si>
  <si>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</si>
  <si>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</si>
  <si>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</si>
  <si>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</si>
  <si>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</si>
  <si>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</si>
  <si>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</si>
  <si>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</si>
  <si>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</si>
  <si>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</si>
  <si>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</si>
  <si>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</si>
  <si>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</si>
  <si>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</si>
  <si>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</si>
  <si>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</si>
  <si>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</si>
  <si>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</si>
  <si>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</si>
  <si>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</si>
  <si>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</si>
  <si>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</si>
  <si>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</si>
  <si>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</si>
  <si>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</si>
  <si>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</si>
  <si>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</si>
  <si>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</si>
  <si>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</si>
  <si>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</si>
  <si>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</si>
  <si>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</si>
  <si>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</si>
  <si>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</si>
  <si>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</si>
  <si>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</si>
  <si>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</si>
  <si>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</si>
  <si>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</si>
  <si>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</si>
  <si>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</si>
  <si>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</si>
  <si>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</si>
  <si>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</si>
  <si>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</si>
  <si>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</si>
  <si>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</si>
  <si>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</si>
  <si>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</si>
  <si>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</si>
  <si>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</si>
  <si>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</si>
  <si>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</si>
  <si>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</si>
  <si>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</si>
  <si>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</si>
  <si>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</si>
  <si>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</si>
  <si>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</si>
  <si>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</si>
  <si>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</si>
  <si>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</si>
  <si>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</si>
  <si>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</si>
  <si>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</si>
  <si>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</si>
  <si>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</si>
  <si>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</si>
  <si>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</si>
  <si>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</si>
  <si>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</si>
  <si>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</si>
  <si>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</si>
  <si>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</si>
  <si>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</si>
  <si>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</si>
  <si>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</si>
  <si>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</si>
  <si>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</si>
  <si>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</si>
  <si>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</si>
  <si>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</si>
  <si>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</si>
  <si>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</si>
  <si>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</si>
  <si>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</si>
  <si>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</si>
  <si>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</si>
  <si>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</si>
  <si>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</si>
  <si>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</si>
  <si>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</si>
  <si>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</si>
  <si>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</si>
  <si>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</si>
  <si>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</si>
  <si>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</si>
  <si>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</si>
  <si>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</si>
  <si>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</si>
  <si>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</si>
  <si>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</si>
  <si>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</si>
  <si>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</si>
  <si>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</si>
  <si>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</si>
  <si>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</si>
  <si>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</si>
  <si>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</si>
  <si>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</si>
  <si>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</si>
  <si>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</si>
  <si>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</si>
  <si>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</si>
  <si>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</si>
  <si>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</si>
  <si>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</si>
  <si>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</si>
  <si>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</si>
  <si>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</si>
  <si>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</si>
  <si>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</si>
  <si>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</si>
  <si>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</si>
  <si>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</si>
  <si>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</si>
  <si>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</si>
  <si>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</si>
  <si>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</si>
  <si>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</si>
  <si>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</si>
  <si>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</si>
  <si>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</si>
  <si>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</si>
  <si>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</si>
  <si>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</si>
  <si>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</si>
  <si>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</si>
  <si>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</si>
  <si>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</si>
  <si>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</si>
  <si>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</si>
  <si>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</si>
  <si>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</si>
  <si>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</si>
  <si>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</si>
  <si>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</si>
  <si>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</si>
  <si>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</si>
  <si>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</si>
  <si>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</si>
  <si>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</si>
  <si>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</si>
  <si>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</si>
  <si>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</si>
  <si>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</si>
  <si>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</si>
  <si>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</si>
  <si>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</si>
  <si>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</si>
  <si>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</si>
  <si>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</si>
  <si>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</si>
  <si>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</si>
  <si>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</si>
  <si>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</si>
  <si>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</si>
  <si>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</si>
  <si>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</si>
  <si>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</si>
  <si>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</si>
  <si>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</si>
  <si>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</si>
  <si>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</si>
  <si>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</si>
  <si>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</si>
  <si>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</si>
  <si>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</si>
  <si>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</si>
  <si>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</si>
  <si>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</si>
  <si>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</si>
  <si>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</si>
  <si>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</si>
  <si>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</si>
  <si>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</si>
  <si>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</si>
  <si>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</si>
  <si>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</si>
  <si>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</si>
  <si>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</si>
  <si>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</si>
  <si>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</si>
  <si>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</si>
  <si>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</si>
  <si>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</si>
  <si>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</si>
  <si>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</si>
  <si>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</si>
  <si>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</si>
  <si>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</si>
  <si>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</si>
  <si>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</si>
  <si>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</si>
  <si>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</si>
  <si>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</si>
  <si>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</si>
  <si>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</si>
  <si>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</si>
  <si>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</si>
  <si>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</si>
  <si>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</si>
  <si>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</si>
  <si>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</si>
  <si>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</si>
  <si>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</si>
  <si>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</si>
  <si>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</si>
  <si>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</si>
  <si>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</si>
  <si>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</si>
  <si>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</si>
  <si>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</si>
  <si>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</si>
  <si>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</si>
  <si>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</si>
  <si>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</si>
  <si>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</si>
  <si>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</si>
  <si>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</si>
  <si>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</si>
  <si>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</si>
  <si>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</si>
  <si>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</si>
  <si>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</si>
  <si>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</si>
  <si>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</si>
  <si>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</si>
  <si>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</si>
  <si>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</si>
  <si>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</si>
  <si>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</si>
  <si>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</si>
  <si>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</si>
  <si>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</si>
  <si>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</si>
  <si>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</si>
  <si>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</si>
  <si>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</si>
  <si>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</si>
  <si>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</si>
  <si>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</si>
  <si>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</si>
  <si>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</si>
  <si>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</si>
  <si>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</si>
  <si>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</si>
  <si>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</si>
  <si>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</si>
  <si>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</si>
  <si>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</si>
  <si>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</si>
  <si>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</si>
  <si>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</si>
  <si>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</si>
  <si>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</si>
  <si>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</si>
  <si>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</si>
  <si>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</si>
  <si>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</si>
  <si>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</si>
  <si>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</si>
  <si>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</si>
  <si>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</si>
  <si>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</si>
  <si>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</si>
  <si>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</si>
  <si>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</si>
  <si>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</si>
  <si>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</si>
  <si>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</si>
  <si>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</si>
  <si>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</si>
  <si>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</si>
  <si>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</si>
  <si>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</si>
  <si>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</si>
  <si>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</si>
  <si>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</si>
  <si>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</si>
  <si>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</si>
  <si>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</si>
  <si>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</si>
  <si>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</si>
  <si>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</si>
  <si>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</si>
  <si>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</si>
  <si>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</si>
  <si>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</si>
  <si>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</si>
  <si>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</si>
  <si>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</si>
  <si>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</si>
  <si>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</si>
  <si>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</si>
  <si>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</si>
  <si>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</si>
  <si>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</si>
  <si>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</si>
  <si>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</si>
  <si>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</si>
  <si>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</si>
  <si>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</si>
  <si>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</si>
  <si>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</si>
  <si>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</si>
  <si>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</si>
  <si>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</si>
  <si>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</si>
  <si>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</si>
  <si>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</si>
  <si>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</si>
  <si>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</si>
  <si>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</si>
  <si>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</si>
  <si>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</si>
  <si>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</si>
  <si>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</si>
  <si>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</si>
  <si>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</si>
  <si>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</si>
  <si>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</si>
  <si>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</si>
  <si>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</si>
  <si>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</si>
  <si>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</si>
  <si>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</si>
  <si>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</si>
  <si>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</si>
  <si>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</si>
  <si>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</si>
  <si>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</si>
  <si>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</si>
  <si>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</si>
  <si>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</si>
  <si>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</si>
  <si>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</si>
  <si>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</si>
  <si>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</si>
  <si>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</si>
  <si>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</si>
  <si>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</si>
  <si>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</si>
  <si>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</si>
  <si>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</si>
  <si>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</si>
  <si>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</si>
  <si>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</si>
  <si>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</si>
  <si>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</si>
  <si>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</si>
  <si>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</si>
  <si>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</si>
  <si>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</si>
  <si>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</si>
  <si>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</si>
  <si>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</si>
  <si>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</si>
  <si>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</si>
  <si>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</si>
  <si>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</si>
  <si>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</si>
  <si>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</si>
  <si>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</si>
  <si>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</si>
  <si>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</si>
  <si>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</si>
  <si>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</si>
  <si>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</si>
  <si>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</si>
  <si>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</si>
  <si>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</si>
  <si>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</si>
  <si>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</si>
  <si>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</si>
  <si>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</si>
  <si>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</si>
  <si>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</si>
  <si>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</si>
  <si>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</si>
  <si>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</si>
  <si>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</si>
  <si>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</si>
  <si>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</si>
  <si>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</si>
  <si>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</si>
  <si>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</si>
  <si>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</si>
  <si>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</si>
  <si>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</si>
  <si>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</si>
  <si>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</si>
  <si>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</si>
  <si>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</si>
  <si>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</si>
  <si>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</si>
  <si>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</si>
  <si>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</si>
  <si>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</si>
  <si>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</si>
  <si>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</si>
  <si>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</si>
  <si>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</si>
  <si>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</si>
  <si>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</si>
  <si>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</si>
  <si>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</si>
  <si>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</si>
  <si>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</si>
  <si>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</si>
  <si>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</si>
  <si>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</si>
  <si>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</si>
  <si>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</si>
  <si>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</si>
  <si>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</si>
  <si>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</si>
  <si>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</si>
  <si>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</si>
  <si>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</si>
  <si>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</si>
  <si>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</si>
  <si>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</si>
  <si>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</si>
  <si>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</si>
  <si>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</si>
  <si>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</si>
  <si>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</si>
  <si>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</si>
  <si>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</si>
  <si>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</si>
  <si>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</si>
  <si>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</si>
  <si>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</si>
  <si>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</si>
  <si>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</si>
  <si>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</si>
  <si>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</si>
  <si>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</si>
  <si>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</si>
  <si>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</si>
  <si>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</si>
  <si>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</si>
  <si>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</si>
  <si>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</si>
  <si>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</si>
  <si>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</si>
  <si>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</si>
  <si>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</si>
  <si>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</si>
  <si>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</si>
  <si>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</si>
  <si>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</si>
  <si>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</si>
  <si>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</si>
  <si>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</si>
  <si>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</si>
  <si>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</si>
  <si>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</si>
  <si>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</si>
  <si>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</si>
  <si>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</si>
  <si>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</si>
  <si>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</si>
  <si>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</si>
  <si>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</si>
  <si>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</si>
  <si>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</si>
  <si>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</si>
  <si>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</si>
  <si>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</si>
  <si>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</si>
  <si>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</si>
  <si>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</si>
  <si>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</si>
  <si>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</si>
  <si>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</si>
  <si>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</si>
  <si>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</si>
  <si>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</si>
  <si>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</si>
  <si>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</si>
  <si>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</si>
  <si>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</si>
  <si>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</si>
  <si>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</si>
  <si>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</si>
  <si>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</si>
  <si>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</si>
  <si>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</si>
  <si>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</si>
  <si>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</si>
  <si>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</si>
  <si>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</si>
  <si>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</si>
  <si>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</si>
  <si>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</si>
  <si>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</si>
  <si>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</si>
  <si>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</si>
  <si>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</si>
  <si>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</si>
  <si>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</si>
  <si>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</si>
  <si>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</si>
  <si>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</si>
  <si>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</si>
  <si>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</si>
  <si>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</si>
  <si>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</si>
  <si>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</si>
  <si>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</si>
  <si>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</si>
  <si>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</si>
  <si>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</si>
  <si>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</si>
  <si>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</si>
  <si>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</si>
  <si>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</si>
  <si>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</si>
  <si>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</si>
  <si>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</si>
  <si>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</si>
  <si>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</si>
  <si>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</si>
  <si>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</si>
  <si>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</si>
  <si>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</si>
  <si>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</si>
  <si>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</si>
  <si>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</si>
  <si>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</si>
  <si>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</si>
  <si>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</si>
  <si>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</si>
  <si>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</si>
  <si>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</si>
  <si>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</si>
  <si>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</si>
  <si>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</si>
  <si>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</si>
  <si>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</si>
  <si>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</si>
  <si>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</si>
  <si>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</si>
  <si>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</si>
  <si>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</si>
  <si>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</si>
  <si>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</si>
  <si>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</si>
  <si>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</si>
  <si>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</si>
  <si>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</si>
  <si>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</si>
  <si>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</si>
  <si>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</si>
  <si>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</si>
  <si>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</si>
  <si>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</si>
  <si>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</si>
  <si>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</si>
  <si>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</si>
  <si>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</si>
  <si>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</si>
  <si>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</si>
  <si>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</si>
  <si>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</si>
  <si>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</si>
  <si>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</si>
  <si>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</si>
  <si>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</si>
  <si>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</si>
  <si>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</si>
  <si>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</si>
  <si>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</si>
  <si>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</si>
  <si>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</si>
  <si>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</si>
  <si>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</si>
  <si>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</si>
  <si>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</si>
  <si>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</si>
  <si>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</si>
  <si>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</si>
  <si>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</si>
  <si>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</si>
  <si>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</si>
  <si>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</si>
  <si>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</si>
  <si>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</si>
  <si>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</si>
  <si>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</si>
  <si>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</si>
  <si>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</si>
  <si>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</si>
  <si>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</si>
  <si>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</si>
  <si>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</si>
  <si>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</si>
  <si>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</si>
  <si>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</si>
  <si>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</si>
  <si>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</si>
  <si>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</si>
  <si>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</si>
  <si>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</si>
  <si>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</si>
  <si>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</si>
  <si>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</si>
  <si>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</si>
  <si>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</si>
  <si>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</si>
  <si>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</si>
  <si>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</si>
  <si>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</si>
  <si>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</si>
  <si>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</si>
  <si>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</si>
  <si>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</si>
  <si>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</si>
  <si>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</si>
  <si>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</si>
  <si>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</si>
  <si>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</si>
  <si>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</si>
  <si>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</si>
  <si>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</si>
  <si>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</si>
  <si>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</si>
  <si>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</si>
  <si>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</si>
  <si>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</si>
  <si>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</si>
  <si>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</si>
  <si>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</si>
  <si>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</si>
  <si>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</si>
  <si>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</si>
  <si>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</si>
  <si>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</si>
  <si>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</si>
  <si>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</si>
  <si>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</si>
  <si>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</si>
  <si>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</si>
  <si>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</si>
  <si>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</si>
  <si>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</si>
  <si>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</si>
  <si>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</si>
  <si>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</si>
  <si>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</si>
  <si>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</si>
  <si>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</si>
  <si>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</si>
  <si>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</si>
  <si>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</si>
  <si>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</si>
  <si>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</si>
  <si>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</si>
  <si>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</si>
  <si>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</si>
  <si>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</si>
  <si>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</si>
  <si>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</si>
  <si>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</si>
  <si>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</si>
  <si>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</si>
  <si>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</si>
  <si>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</si>
  <si>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</si>
  <si>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</si>
  <si>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</si>
  <si>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</si>
  <si>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</si>
  <si>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</si>
  <si>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</si>
  <si>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</si>
  <si>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</si>
  <si>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</si>
  <si>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</si>
  <si>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</si>
  <si>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</si>
  <si>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</si>
  <si>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</si>
  <si>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</si>
  <si>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</si>
  <si>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</si>
  <si>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</si>
  <si>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</si>
  <si>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</si>
  <si>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</si>
  <si>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</si>
  <si>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</si>
  <si>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</si>
  <si>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</si>
  <si>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</si>
  <si>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</si>
  <si>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</si>
  <si>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</si>
  <si>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</si>
  <si>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</si>
  <si>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</si>
  <si>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</si>
  <si>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</si>
  <si>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</si>
  <si>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</si>
  <si>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</si>
  <si>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</si>
  <si>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</si>
  <si>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</si>
  <si>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</si>
  <si>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</si>
  <si>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</si>
  <si>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</si>
  <si>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</si>
  <si>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</si>
  <si>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</si>
  <si>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</si>
  <si>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</si>
  <si>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</si>
  <si>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</si>
  <si>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</si>
  <si>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</si>
  <si>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</si>
  <si>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</si>
  <si>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</si>
  <si>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</si>
  <si>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</si>
  <si>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</si>
  <si>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</si>
  <si>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</si>
  <si>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</si>
  <si>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</si>
  <si>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</si>
  <si>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</si>
  <si>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</si>
  <si>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</si>
  <si>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</si>
  <si>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</si>
  <si>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</si>
  <si>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</si>
  <si>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</si>
  <si>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</si>
  <si>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</si>
  <si>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</si>
  <si>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</si>
  <si>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</si>
  <si>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</si>
  <si>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</si>
  <si>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</si>
  <si>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</si>
  <si>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</si>
  <si>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</si>
  <si>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</si>
  <si>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</si>
  <si>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</si>
  <si>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</si>
  <si>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</si>
  <si>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</si>
  <si>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</si>
  <si>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</si>
  <si>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</si>
  <si>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</si>
  <si>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</si>
  <si>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</si>
  <si>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</si>
  <si>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</si>
  <si>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</si>
  <si>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</si>
  <si>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</si>
  <si>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</si>
  <si>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</si>
  <si>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</si>
  <si>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</si>
  <si>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</si>
  <si>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</si>
  <si>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</si>
  <si>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</si>
  <si>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</si>
  <si>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</si>
  <si>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</si>
  <si>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</si>
  <si>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</si>
  <si>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</si>
  <si>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</si>
  <si>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</si>
  <si>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</si>
  <si>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</si>
  <si>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</si>
  <si>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</si>
  <si>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</si>
  <si>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</si>
  <si>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</si>
  <si>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</si>
  <si>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</si>
  <si>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</si>
  <si>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</si>
  <si>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</si>
  <si>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</si>
  <si>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</si>
  <si>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</si>
  <si>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</si>
  <si>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</si>
  <si>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</si>
  <si>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</si>
  <si>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</si>
  <si>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</si>
  <si>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</si>
  <si>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</si>
  <si>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</si>
  <si>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</si>
  <si>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</si>
  <si>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</si>
  <si>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</si>
  <si>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</si>
  <si>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</si>
  <si>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</si>
  <si>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</si>
  <si>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</si>
  <si>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</si>
  <si>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</si>
  <si>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</si>
  <si>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</si>
  <si>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</si>
  <si>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</si>
  <si>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</si>
  <si>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</si>
  <si>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</si>
  <si>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</si>
  <si>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</si>
  <si>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</si>
  <si>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</si>
  <si>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</si>
  <si>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</si>
  <si>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</si>
  <si>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</si>
  <si>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</si>
  <si>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</si>
  <si>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</si>
  <si>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</si>
  <si>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</si>
  <si>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</si>
  <si>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</si>
  <si>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</si>
  <si>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</si>
  <si>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</si>
  <si>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</si>
  <si>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</si>
  <si>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</si>
  <si>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</si>
  <si>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</si>
  <si>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</si>
  <si>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</si>
  <si>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</si>
  <si>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</si>
  <si>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</si>
  <si>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</si>
  <si>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</si>
  <si>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</si>
  <si>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</si>
  <si>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</si>
  <si>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</si>
  <si>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</si>
  <si>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</si>
  <si>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</si>
  <si>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</si>
  <si>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</si>
  <si>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</si>
  <si>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</si>
  <si>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</si>
  <si>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</si>
  <si>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</si>
  <si>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</si>
  <si>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</si>
  <si>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</si>
  <si>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</si>
  <si>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</si>
  <si>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</si>
  <si>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</si>
  <si>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</si>
  <si>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</si>
  <si>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</si>
  <si>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</si>
  <si>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</si>
  <si>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</si>
  <si>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</si>
  <si>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</si>
  <si>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</si>
  <si>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</si>
  <si>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</si>
  <si>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</si>
  <si>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</si>
  <si>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</si>
  <si>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</si>
  <si>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</si>
  <si>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</si>
  <si>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</si>
  <si>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</si>
  <si>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</si>
  <si>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</si>
  <si>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</si>
  <si>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</si>
  <si>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</si>
  <si>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</si>
  <si>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</si>
  <si>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</si>
  <si>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</si>
  <si>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</si>
  <si>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</si>
  <si>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</si>
  <si>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</si>
  <si>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</si>
  <si>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</si>
  <si>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</si>
  <si>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</si>
  <si>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</si>
  <si>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</si>
  <si>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</si>
  <si>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</si>
  <si>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</si>
  <si>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</si>
  <si>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</si>
  <si>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</si>
  <si>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</si>
  <si>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</si>
  <si>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</si>
  <si>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</si>
  <si>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</si>
  <si>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</si>
  <si>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</si>
  <si>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</si>
  <si>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</si>
  <si>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</si>
  <si>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</si>
  <si>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</si>
  <si>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</si>
  <si>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</si>
  <si>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</si>
  <si>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</si>
  <si>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</si>
  <si>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</si>
  <si>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</si>
  <si>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</si>
  <si>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</si>
  <si>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</si>
  <si>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</si>
  <si>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</si>
  <si>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</si>
  <si>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</si>
  <si>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</si>
  <si>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</si>
  <si>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</si>
  <si>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</si>
  <si>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</si>
  <si>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</si>
  <si>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</si>
  <si>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</si>
  <si>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</si>
  <si>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</si>
  <si>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</si>
  <si>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</si>
  <si>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</si>
  <si>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</si>
  <si>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</si>
  <si>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</si>
  <si>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</si>
  <si>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</si>
  <si>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</si>
  <si>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</si>
  <si>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</si>
  <si>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</si>
  <si>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</si>
  <si>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</si>
  <si>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</si>
  <si>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</si>
  <si>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</si>
  <si>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</si>
  <si>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</si>
  <si>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</si>
  <si>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</si>
  <si>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</si>
  <si>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</si>
  <si>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</si>
  <si>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</si>
  <si>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</si>
  <si>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</si>
  <si>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</si>
  <si>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</si>
  <si>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</si>
  <si>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</si>
  <si>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</si>
  <si>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</si>
  <si>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</si>
  <si>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</si>
  <si>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</si>
  <si>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</si>
  <si>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</si>
  <si>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</si>
  <si>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</si>
  <si>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</si>
  <si>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</si>
  <si>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</si>
  <si>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</si>
  <si>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</si>
  <si>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</si>
  <si>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</si>
  <si>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</si>
  <si>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</si>
  <si>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</si>
  <si>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</si>
  <si>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</si>
  <si>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</si>
  <si>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</si>
  <si>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</si>
  <si>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</si>
  <si>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</si>
  <si>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</si>
  <si>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</si>
  <si>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</si>
  <si>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</si>
  <si>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</si>
  <si>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</si>
  <si>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</si>
  <si>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</si>
  <si>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</si>
  <si>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</si>
  <si>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</si>
  <si>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</si>
  <si>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</si>
  <si>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</si>
  <si>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</si>
  <si>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</si>
  <si>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</si>
  <si>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</si>
  <si>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</si>
  <si>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</si>
  <si>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</si>
  <si>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</si>
  <si>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</si>
  <si>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</si>
  <si>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</si>
  <si>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</si>
  <si>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</si>
  <si>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</si>
  <si>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</si>
  <si>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</si>
  <si>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</si>
  <si>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</si>
  <si>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</si>
  <si>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</si>
  <si>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</si>
  <si>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</si>
  <si>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</si>
  <si>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</si>
  <si>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</si>
  <si>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</si>
  <si>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</si>
  <si>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</si>
  <si>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</si>
  <si>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</si>
  <si>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</si>
  <si>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</si>
  <si>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</si>
  <si>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</si>
  <si>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</si>
  <si>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</si>
  <si>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</si>
  <si>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</si>
  <si>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</si>
  <si>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</si>
  <si>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</si>
  <si>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</si>
  <si>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</si>
  <si>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</si>
  <si>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</si>
  <si>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</si>
  <si>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</si>
  <si>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</si>
  <si>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</si>
  <si>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</si>
  <si>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</si>
  <si>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</si>
  <si>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</si>
  <si>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</si>
  <si>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</si>
  <si>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</si>
  <si>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</si>
  <si>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</si>
  <si>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</si>
  <si>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</si>
  <si>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</si>
  <si>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</si>
  <si>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</si>
  <si>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</si>
  <si>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</si>
  <si>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</si>
  <si>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</si>
  <si>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</si>
  <si>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</si>
  <si>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</si>
  <si>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</si>
  <si>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</si>
  <si>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</si>
  <si>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</si>
  <si>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</si>
  <si>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</si>
  <si>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</si>
  <si>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</si>
  <si>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</si>
  <si>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</si>
  <si>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</si>
  <si>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</si>
  <si>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</si>
  <si>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</si>
  <si>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</si>
  <si>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</si>
  <si>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</si>
  <si>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</si>
  <si>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</si>
  <si>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</si>
  <si>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</si>
  <si>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</si>
  <si>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</si>
  <si>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</si>
  <si>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</si>
  <si>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</si>
  <si>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</si>
  <si>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</si>
  <si>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</si>
  <si>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</si>
  <si>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</si>
  <si>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</si>
  <si>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</si>
  <si>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</si>
  <si>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</si>
  <si>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</si>
  <si>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</si>
  <si>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</si>
  <si>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</si>
  <si>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</si>
  <si>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</si>
  <si>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</si>
  <si>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</si>
  <si>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</si>
  <si>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</si>
  <si>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</si>
  <si>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</si>
  <si>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</si>
  <si>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</si>
  <si>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</si>
  <si>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</si>
  <si>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</si>
  <si>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</si>
  <si>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</si>
  <si>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</si>
  <si>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</si>
  <si>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</si>
  <si>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</si>
  <si>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</si>
  <si>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</si>
  <si>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</si>
  <si>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</si>
  <si>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</si>
  <si>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</si>
  <si>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</si>
  <si>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</si>
  <si>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</si>
  <si>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</si>
  <si>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</si>
  <si>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</si>
  <si>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</si>
  <si>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</si>
  <si>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</si>
  <si>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</si>
  <si>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</si>
  <si>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</si>
  <si>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</si>
  <si>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</si>
  <si>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</si>
  <si>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</si>
  <si>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</si>
  <si>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</si>
  <si>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</si>
  <si>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</si>
  <si>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</si>
  <si>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</si>
  <si>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</si>
  <si>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</si>
  <si>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</si>
  <si>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</si>
  <si>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</si>
  <si>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</si>
  <si>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</si>
  <si>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</si>
  <si>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</si>
  <si>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</si>
  <si>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</si>
  <si>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</si>
  <si>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</si>
  <si>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</si>
  <si>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</si>
  <si>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</si>
  <si>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</si>
  <si>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</si>
  <si>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</si>
  <si>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</si>
  <si>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</si>
  <si>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</si>
  <si>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</si>
  <si>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</si>
  <si>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</si>
  <si>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</si>
  <si>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</si>
  <si>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</si>
  <si>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</si>
  <si>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</si>
  <si>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</si>
  <si>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</si>
  <si>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</si>
  <si>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</si>
  <si>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</si>
  <si>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</si>
  <si>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</si>
  <si>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</si>
  <si>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</si>
  <si>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</si>
  <si>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</si>
  <si>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</si>
  <si>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</si>
  <si>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</si>
  <si>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</si>
  <si>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</si>
  <si>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</si>
  <si>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</si>
  <si>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</si>
  <si>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</si>
  <si>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</si>
  <si>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</si>
  <si>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</si>
  <si>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</si>
  <si>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</si>
  <si>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</si>
  <si>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</si>
  <si>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</si>
  <si>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</si>
  <si>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</si>
  <si>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</si>
  <si>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</si>
  <si>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</si>
  <si>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</si>
  <si>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</si>
  <si>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</si>
  <si>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</si>
  <si>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</si>
  <si>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</si>
  <si>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</si>
  <si>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</si>
  <si>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</si>
  <si>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</si>
  <si>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</si>
  <si>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</si>
  <si>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</si>
  <si>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</si>
  <si>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</si>
  <si>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</si>
  <si>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</si>
  <si>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</si>
  <si>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</si>
  <si>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</si>
  <si>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</si>
  <si>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</si>
  <si>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</si>
  <si>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</si>
  <si>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</si>
  <si>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</si>
  <si>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</si>
  <si>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</si>
  <si>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</si>
  <si>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</si>
  <si>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</si>
  <si>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</si>
  <si>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</si>
  <si>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</si>
  <si>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</si>
  <si>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</si>
  <si>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</si>
  <si>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</si>
  <si>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</si>
  <si>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</si>
  <si>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</si>
  <si>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</si>
  <si>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</si>
  <si>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</si>
  <si>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</si>
  <si>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</si>
  <si>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</si>
  <si>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</si>
  <si>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</si>
  <si>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</si>
  <si>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</si>
  <si>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</si>
  <si>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</si>
  <si>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</si>
  <si>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</si>
  <si>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</si>
  <si>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</si>
  <si>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</si>
  <si>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</si>
  <si>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</si>
  <si>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</si>
  <si>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</si>
  <si>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</si>
  <si>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</si>
  <si>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</si>
  <si>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</si>
  <si>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</si>
  <si>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</si>
  <si>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</si>
  <si>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</si>
  <si>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</si>
  <si>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</si>
  <si>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</si>
  <si>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</si>
  <si>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</si>
  <si>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</si>
  <si>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</si>
  <si>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</si>
  <si>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</si>
  <si>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</si>
  <si>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</si>
  <si>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</si>
  <si>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</si>
  <si>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</si>
  <si>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</si>
  <si>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</si>
  <si>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</si>
  <si>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</si>
  <si>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</si>
  <si>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</si>
  <si>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</si>
  <si>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</si>
  <si>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</si>
  <si>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</si>
  <si>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</si>
  <si>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</si>
  <si>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</si>
  <si>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</si>
  <si>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</si>
  <si>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</si>
  <si>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</si>
  <si>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</si>
  <si>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</si>
  <si>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</si>
  <si>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</si>
  <si>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</si>
  <si>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</si>
  <si>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</si>
  <si>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</si>
  <si>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</si>
  <si>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</si>
  <si>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</si>
  <si>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</si>
  <si>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</si>
  <si>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</si>
  <si>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</si>
  <si>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</si>
  <si>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</si>
  <si>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</si>
  <si>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</si>
  <si>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</si>
  <si>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</si>
  <si>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</si>
  <si>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</si>
  <si>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</si>
  <si>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</si>
  <si>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</si>
  <si>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</si>
  <si>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</si>
  <si>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</si>
  <si>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</si>
  <si>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</si>
  <si>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</si>
  <si>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</si>
  <si>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</si>
  <si>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</si>
  <si>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</si>
  <si>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</si>
  <si>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</si>
  <si>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</si>
  <si>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</si>
  <si>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</si>
  <si>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</si>
  <si>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</si>
  <si>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</si>
  <si>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</si>
  <si>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</si>
  <si>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</si>
  <si>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</si>
  <si>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</si>
  <si>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</si>
  <si>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</si>
  <si>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</si>
  <si>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</si>
  <si>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</si>
  <si>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</si>
  <si>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</si>
  <si>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</si>
  <si>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</si>
  <si>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</si>
  <si>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</si>
  <si>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</si>
  <si>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</si>
  <si>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</si>
  <si>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</si>
  <si>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</si>
  <si>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</si>
  <si>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</si>
  <si>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</si>
  <si>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</si>
  <si>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</si>
  <si>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</si>
  <si>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</si>
  <si>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</si>
  <si>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</si>
  <si>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</si>
  <si>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</si>
  <si>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</si>
  <si>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</si>
  <si>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</si>
  <si>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</si>
  <si>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</si>
  <si>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</si>
  <si>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</si>
  <si>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</si>
  <si>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</si>
  <si>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</si>
  <si>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</si>
  <si>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</si>
  <si>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</si>
  <si>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</si>
  <si>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</si>
  <si>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</si>
  <si>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</si>
  <si>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</si>
  <si>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</si>
  <si>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</si>
  <si>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</si>
  <si>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</si>
  <si>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</si>
  <si>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</si>
  <si>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</si>
  <si>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</si>
  <si>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</si>
  <si>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</si>
  <si>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</si>
  <si>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</si>
  <si>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</si>
  <si>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</si>
  <si>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</si>
  <si>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</si>
  <si>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</si>
  <si>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</si>
  <si>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</si>
  <si>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</si>
  <si>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</si>
  <si>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</si>
  <si>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</si>
  <si>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</si>
  <si>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</si>
  <si>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</si>
  <si>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</si>
  <si>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</si>
  <si>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</si>
  <si>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</si>
  <si>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</si>
  <si>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</si>
  <si>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</si>
  <si>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</si>
  <si>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</si>
  <si>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</si>
  <si>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</si>
  <si>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</si>
  <si>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</si>
  <si>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</si>
  <si>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</si>
  <si>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</si>
  <si>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</si>
  <si>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</si>
  <si>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</si>
  <si>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</si>
  <si>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</si>
  <si>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</si>
  <si>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</si>
  <si>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</si>
  <si>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</si>
  <si>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</si>
  <si>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</si>
  <si>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</si>
  <si>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</si>
  <si>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</si>
  <si>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</si>
  <si>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</si>
  <si>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</si>
  <si>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</si>
  <si>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</si>
  <si>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</si>
  <si>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</si>
  <si>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</si>
  <si>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</si>
  <si>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</si>
  <si>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</si>
  <si>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</si>
  <si>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</si>
  <si>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</si>
  <si>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</si>
  <si>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</si>
  <si>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</si>
  <si>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</si>
  <si>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</si>
  <si>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</si>
  <si>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</si>
  <si>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</si>
  <si>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</si>
  <si>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</si>
  <si>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</si>
  <si>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</si>
  <si>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</si>
  <si>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</si>
  <si>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</si>
  <si>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</si>
  <si>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</si>
  <si>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</si>
  <si>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</si>
  <si>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</si>
  <si>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</si>
  <si>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</si>
  <si>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</si>
  <si>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</si>
  <si>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</si>
  <si>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</si>
  <si>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</si>
  <si>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</si>
  <si>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</si>
  <si>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</si>
  <si>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</si>
  <si>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</si>
  <si>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</si>
  <si>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</si>
  <si>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</si>
  <si>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</si>
  <si>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</si>
  <si>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</si>
  <si>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</si>
  <si>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</si>
  <si>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</si>
  <si>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</si>
  <si>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</si>
  <si>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</si>
  <si>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</si>
  <si>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</si>
  <si>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</si>
  <si>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</si>
  <si>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</si>
  <si>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</si>
  <si>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</si>
  <si>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</si>
  <si>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</si>
  <si>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</si>
  <si>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</si>
  <si>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</si>
  <si>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</si>
  <si>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</si>
  <si>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</si>
  <si>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</si>
  <si>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</si>
  <si>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</si>
  <si>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</si>
  <si>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</si>
  <si>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</si>
  <si>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</si>
  <si>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</si>
  <si>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</si>
  <si>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</si>
  <si>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</si>
  <si>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</si>
  <si>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</si>
  <si>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</si>
  <si>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</si>
  <si>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</si>
  <si>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</si>
  <si>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</si>
  <si>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</si>
  <si>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</si>
  <si>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</si>
  <si>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</si>
  <si>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</si>
  <si>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</si>
  <si>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</si>
  <si>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</si>
  <si>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</si>
  <si>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</si>
  <si>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</si>
  <si>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</si>
  <si>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</si>
  <si>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</si>
  <si>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</si>
  <si>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</si>
  <si>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</si>
  <si>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</si>
  <si>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</si>
  <si>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</si>
  <si>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</si>
  <si>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</si>
  <si>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</si>
  <si>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</si>
  <si>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</si>
  <si>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</si>
  <si>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</si>
  <si>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</si>
  <si>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</si>
  <si>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</si>
  <si>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</si>
  <si>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</si>
  <si>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</si>
  <si>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</si>
  <si>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</si>
  <si>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</si>
  <si>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</si>
  <si>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</si>
  <si>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</si>
  <si>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</si>
  <si>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</si>
  <si>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</si>
  <si>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</si>
  <si>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</si>
  <si>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</si>
  <si>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</si>
  <si>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</si>
  <si>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</si>
  <si>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</si>
  <si>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</si>
  <si>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</si>
  <si>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</si>
  <si>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</si>
  <si>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</si>
  <si>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</si>
  <si>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</si>
  <si>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</si>
  <si>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</si>
  <si>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</si>
  <si>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</si>
  <si>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</si>
  <si>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</si>
  <si>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</si>
  <si>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</si>
  <si>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</si>
  <si>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</si>
  <si>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</si>
  <si>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</si>
  <si>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</si>
  <si>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</si>
  <si>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</si>
  <si>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</si>
  <si>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</si>
  <si>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</si>
  <si>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</si>
  <si>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</si>
  <si>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</si>
  <si>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</si>
  <si>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</si>
  <si>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</si>
  <si>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</si>
  <si>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</si>
  <si>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</si>
  <si>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</si>
  <si>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</si>
  <si>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</si>
  <si>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</si>
  <si>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</si>
  <si>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</si>
  <si>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</si>
  <si>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</si>
  <si>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</si>
  <si>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</si>
  <si>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</si>
  <si>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</si>
  <si>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</si>
  <si>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</si>
  <si>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</si>
  <si>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</si>
  <si>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</si>
  <si>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</si>
  <si>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</si>
  <si>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</si>
  <si>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</si>
  <si>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</si>
  <si>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</si>
  <si>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</si>
  <si>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</si>
  <si>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</si>
  <si>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</si>
  <si>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</si>
  <si>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</si>
  <si>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</si>
  <si>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</si>
  <si>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</si>
  <si>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</si>
  <si>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</si>
  <si>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</si>
  <si>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</si>
  <si>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</si>
  <si>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</si>
  <si>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</si>
  <si>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</si>
  <si>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</si>
  <si>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</si>
  <si>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</si>
  <si>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</si>
  <si>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</si>
  <si>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</si>
  <si>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</si>
  <si>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</si>
  <si>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</si>
  <si>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</si>
  <si>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</si>
  <si>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</si>
  <si>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</si>
  <si>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</si>
  <si>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</si>
  <si>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</si>
  <si>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</si>
  <si>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</si>
  <si>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</si>
  <si>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</si>
  <si>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</si>
  <si>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</si>
  <si>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</si>
  <si>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</si>
  <si>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</si>
  <si>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</si>
  <si>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</si>
  <si>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</si>
  <si>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</si>
  <si>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</si>
  <si>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</si>
  <si>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</si>
  <si>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</si>
  <si>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</si>
  <si>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</si>
  <si>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</si>
  <si>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</si>
  <si>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</si>
  <si>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</si>
  <si>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</si>
  <si>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</si>
  <si>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</si>
  <si>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</si>
  <si>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</si>
  <si>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</si>
  <si>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</si>
  <si>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</si>
  <si>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</si>
  <si>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</si>
  <si>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</si>
  <si>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</si>
  <si>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</si>
  <si>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</si>
  <si>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</si>
  <si>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</si>
  <si>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</si>
  <si>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</si>
  <si>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</si>
  <si>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</si>
  <si>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</si>
  <si>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</si>
  <si>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</si>
  <si>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</si>
  <si>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</si>
  <si>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</si>
  <si>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</si>
  <si>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</si>
  <si>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</si>
  <si>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</si>
  <si>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</si>
  <si>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</si>
  <si>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</si>
  <si>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</si>
  <si>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</si>
  <si>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</si>
  <si>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</si>
  <si>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</si>
  <si>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</si>
  <si>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</si>
  <si>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</si>
  <si>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</si>
  <si>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</si>
  <si>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</si>
  <si>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</si>
  <si>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</si>
  <si>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</si>
  <si>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</si>
  <si>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</si>
  <si>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</si>
  <si>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</si>
  <si>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</si>
  <si>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</si>
  <si>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</si>
  <si>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</si>
  <si>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</si>
  <si>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</si>
  <si>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</si>
  <si>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</si>
  <si>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</si>
  <si>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</si>
  <si>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</si>
  <si>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</si>
  <si>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</si>
  <si>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</si>
  <si>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</si>
  <si>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</si>
  <si>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</si>
  <si>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</si>
  <si>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</si>
  <si>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</si>
  <si>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</si>
  <si>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</si>
  <si>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</si>
  <si>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</si>
  <si>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</si>
  <si>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</si>
  <si>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</si>
  <si>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</si>
  <si>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</si>
  <si>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</si>
  <si>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</si>
  <si>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</si>
  <si>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</si>
  <si>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</si>
  <si>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</si>
  <si>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</si>
  <si>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</si>
  <si>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</si>
  <si>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</si>
  <si>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</si>
  <si>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</si>
  <si>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</si>
  <si>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</si>
  <si>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</si>
  <si>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</si>
  <si>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</si>
  <si>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</si>
  <si>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</si>
  <si>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</si>
  <si>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</si>
  <si>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</si>
  <si>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</si>
  <si>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</si>
  <si>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</si>
  <si>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</si>
  <si>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</si>
  <si>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</si>
  <si>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</si>
  <si>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</si>
  <si>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</si>
  <si>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</si>
  <si>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</si>
  <si>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</si>
  <si>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</si>
  <si>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</si>
  <si>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</si>
  <si>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</si>
  <si>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</si>
  <si>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</si>
  <si>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</si>
  <si>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</si>
  <si>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</si>
  <si>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</si>
  <si>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</si>
  <si>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</si>
  <si>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</si>
  <si>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</si>
  <si>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</si>
  <si>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</si>
  <si>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</si>
  <si>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</si>
  <si>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</si>
  <si>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</si>
  <si>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</si>
  <si>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</si>
  <si>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</si>
  <si>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</si>
  <si>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</si>
  <si>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</si>
  <si>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</si>
  <si>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</si>
  <si>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</si>
  <si>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</si>
  <si>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</si>
  <si>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</si>
  <si>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</si>
  <si>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</si>
  <si>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</si>
  <si>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</si>
  <si>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</si>
  <si>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</si>
  <si>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</si>
  <si>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</si>
  <si>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</si>
  <si>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</si>
  <si>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</si>
  <si>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</si>
  <si>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</si>
  <si>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</si>
  <si>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</si>
  <si>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</si>
  <si>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</si>
  <si>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</si>
  <si>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</si>
  <si>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</si>
  <si>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</si>
  <si>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</si>
  <si>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</si>
  <si>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</si>
  <si>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</si>
  <si>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</si>
  <si>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</si>
  <si>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</si>
  <si>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</si>
  <si>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</si>
  <si>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</si>
  <si>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</si>
  <si>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</si>
  <si>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</si>
  <si>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</si>
  <si>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</si>
  <si>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</si>
  <si>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</si>
  <si>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</si>
  <si>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</si>
  <si>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</si>
  <si>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</si>
  <si>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</si>
  <si>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</si>
  <si>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</si>
  <si>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</si>
  <si>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</si>
  <si>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</si>
  <si>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</si>
  <si>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</si>
  <si>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</si>
  <si>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</si>
  <si>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</si>
  <si>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</si>
  <si>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</si>
  <si>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</si>
  <si>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</si>
  <si>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</si>
  <si>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</si>
  <si>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</si>
  <si>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</si>
  <si>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</si>
  <si>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</si>
  <si>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</si>
  <si>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</si>
  <si>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</si>
  <si>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</si>
  <si>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</si>
  <si>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</si>
  <si>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</si>
  <si>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</si>
  <si>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</si>
  <si>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</si>
  <si>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</si>
  <si>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</si>
  <si>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</si>
  <si>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</si>
  <si>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</si>
  <si>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</si>
  <si>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</si>
  <si>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</si>
  <si>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</si>
  <si>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</si>
  <si>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</si>
  <si>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</si>
  <si>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</si>
  <si>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</si>
  <si>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</si>
  <si>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</si>
  <si>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</si>
  <si>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</si>
  <si>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</si>
  <si>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</si>
  <si>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</si>
  <si>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</si>
  <si>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</si>
  <si>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</si>
  <si>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</si>
  <si>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</si>
  <si>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</si>
  <si>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</si>
  <si>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</si>
  <si>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</si>
  <si>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</si>
  <si>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</si>
  <si>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</si>
  <si>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</si>
  <si>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</si>
  <si>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</si>
  <si>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</si>
  <si>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</si>
  <si>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</si>
  <si>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</si>
  <si>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</si>
  <si>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</si>
  <si>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</si>
  <si>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</si>
  <si>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</si>
  <si>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</si>
  <si>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</si>
  <si>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</si>
  <si>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</si>
  <si>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</si>
  <si>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</si>
  <si>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</si>
  <si>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</si>
  <si>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</si>
  <si>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</si>
  <si>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</si>
  <si>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</si>
  <si>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</si>
  <si>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</si>
  <si>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</si>
  <si>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</si>
  <si>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</si>
  <si>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</si>
  <si>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</si>
  <si>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</si>
  <si>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</si>
  <si>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</si>
  <si>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</si>
  <si>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</si>
  <si>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</si>
  <si>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</si>
  <si>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</si>
  <si>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</si>
  <si>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</si>
  <si>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</si>
  <si>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</si>
  <si>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</si>
  <si>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</si>
  <si>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</si>
  <si>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</si>
  <si>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</si>
  <si>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</si>
  <si>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</si>
  <si>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</si>
  <si>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</si>
  <si>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</si>
  <si>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</si>
  <si>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</si>
  <si>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</si>
  <si>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</si>
  <si>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</si>
  <si>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</si>
  <si>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</si>
  <si>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</si>
  <si>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</si>
  <si>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</si>
  <si>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</si>
  <si>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</si>
  <si>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</si>
  <si>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</si>
  <si>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</si>
  <si>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</si>
  <si>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</si>
  <si>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</si>
  <si>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</si>
  <si>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</si>
  <si>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</si>
  <si>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</si>
  <si>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</si>
  <si>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</si>
  <si>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</si>
  <si>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</si>
  <si>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</si>
  <si>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</si>
  <si>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</si>
  <si>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</si>
  <si>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</si>
  <si>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</si>
  <si>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</si>
  <si>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</si>
  <si>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</si>
  <si>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</si>
  <si>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</si>
  <si>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</si>
  <si>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</si>
  <si>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</si>
  <si>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</si>
  <si>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</si>
  <si>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</si>
  <si>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</si>
  <si>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</si>
  <si>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</si>
  <si>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</si>
  <si>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</si>
  <si>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</si>
  <si>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</si>
  <si>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</si>
  <si>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</si>
  <si>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</si>
  <si>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</si>
  <si>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</si>
  <si>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</si>
  <si>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</si>
  <si>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</si>
  <si>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</si>
  <si>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</si>
  <si>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</si>
  <si>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</si>
  <si>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</si>
  <si>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</si>
  <si>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</si>
  <si>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</si>
  <si>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</si>
  <si>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</si>
  <si>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</si>
  <si>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</si>
  <si>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</si>
  <si>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</si>
  <si>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</si>
  <si>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</si>
  <si>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</si>
  <si>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</si>
  <si>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</si>
  <si>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</si>
  <si>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</si>
  <si>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</si>
  <si>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</si>
  <si>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</si>
  <si>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</si>
  <si>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</si>
  <si>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</si>
  <si>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</si>
  <si>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</si>
  <si>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</si>
  <si>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</si>
  <si>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</si>
  <si>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</si>
  <si>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</si>
  <si>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</si>
  <si>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</si>
  <si>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</si>
  <si>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</si>
  <si>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</si>
  <si>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</si>
  <si>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</si>
  <si>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</si>
  <si>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</si>
  <si>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</si>
  <si>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</si>
  <si>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</si>
  <si>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</si>
  <si>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</si>
  <si>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</si>
  <si>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</si>
  <si>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</si>
  <si>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</si>
  <si>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</si>
  <si>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</si>
  <si>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</si>
  <si>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</si>
  <si>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</si>
  <si>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</si>
  <si>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</si>
  <si>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</si>
  <si>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</si>
  <si>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</si>
  <si>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</si>
  <si>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</si>
  <si>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</si>
  <si>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</si>
  <si>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</si>
  <si>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</si>
  <si>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</si>
  <si>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</si>
  <si>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</si>
  <si>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</si>
  <si>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</si>
  <si>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</si>
  <si>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</si>
  <si>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</si>
  <si>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</si>
  <si>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</si>
  <si>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</si>
  <si>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</si>
  <si>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</si>
  <si>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</si>
  <si>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</si>
  <si>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</si>
  <si>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</si>
  <si>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</si>
  <si>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</si>
  <si>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</si>
  <si>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</si>
  <si>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</si>
  <si>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</si>
  <si>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</si>
  <si>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</si>
  <si>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</si>
  <si>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</si>
  <si>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</si>
  <si>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</si>
  <si>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</si>
  <si>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</si>
  <si>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</si>
  <si>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</si>
  <si>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</si>
  <si>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</si>
  <si>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</si>
  <si>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</si>
  <si>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</si>
  <si>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</si>
  <si>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</si>
  <si>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</si>
  <si>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</si>
  <si>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</si>
  <si>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</si>
  <si>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</si>
  <si>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</si>
  <si>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</si>
  <si>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</si>
  <si>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</si>
  <si>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</si>
  <si>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</si>
  <si>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</si>
  <si>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</si>
  <si>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</si>
  <si>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</si>
  <si>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</si>
  <si>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</si>
  <si>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</si>
  <si>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</si>
  <si>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</si>
  <si>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</si>
  <si>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</si>
  <si>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</si>
  <si>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</si>
  <si>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</si>
  <si>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</si>
  <si>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</si>
  <si>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</si>
  <si>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</si>
  <si>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</si>
  <si>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</si>
  <si>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</si>
  <si>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</si>
  <si>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</si>
  <si>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</si>
  <si>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</si>
  <si>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</si>
  <si>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</si>
  <si>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</si>
  <si>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</si>
  <si>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</si>
  <si>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</si>
  <si>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</si>
  <si>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</si>
  <si>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</si>
  <si>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</si>
  <si>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</si>
  <si>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</si>
  <si>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</si>
  <si>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</si>
  <si>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</si>
  <si>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</si>
  <si>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</si>
  <si>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</si>
  <si>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</si>
  <si>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</si>
  <si>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</si>
  <si>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</si>
  <si>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</si>
  <si>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</si>
  <si>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</si>
  <si>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</si>
  <si>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</si>
  <si>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</si>
  <si>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</si>
  <si>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</si>
  <si>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</si>
  <si>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</si>
  <si>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</si>
  <si>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</si>
  <si>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</si>
  <si>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</si>
  <si>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</si>
  <si>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</si>
  <si>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</si>
  <si>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</si>
  <si>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</si>
  <si>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</si>
  <si>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</si>
  <si>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</si>
  <si>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</si>
  <si>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</si>
  <si>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</si>
  <si>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</si>
  <si>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</si>
  <si>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</si>
  <si>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</si>
  <si>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</si>
  <si>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</si>
  <si>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</si>
  <si>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</si>
  <si>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</si>
  <si>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</si>
  <si>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</si>
  <si>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</si>
  <si>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</si>
  <si>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</si>
  <si>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</si>
  <si>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</si>
  <si>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</si>
  <si>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</si>
  <si>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</si>
  <si>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</si>
  <si>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</si>
  <si>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</si>
  <si>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</si>
  <si>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</si>
  <si>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</si>
  <si>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</si>
  <si>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</si>
  <si>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</si>
  <si>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</si>
  <si>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</si>
  <si>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</si>
  <si>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</si>
  <si>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</si>
  <si>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</si>
  <si>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</si>
  <si>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</si>
  <si>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</si>
  <si>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</si>
  <si>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</si>
  <si>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</si>
  <si>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</si>
  <si>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</si>
  <si>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</si>
  <si>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</si>
  <si>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</si>
  <si>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</si>
  <si>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</si>
  <si>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</si>
  <si>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</si>
  <si>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</si>
  <si>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</si>
  <si>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</si>
  <si>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</si>
  <si>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</si>
  <si>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</si>
  <si>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</si>
  <si>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</si>
  <si>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</si>
  <si>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</si>
  <si>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</si>
  <si>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</si>
  <si>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</si>
  <si>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</si>
  <si>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</si>
  <si>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</si>
  <si>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</si>
  <si>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</si>
  <si>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</si>
  <si>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</si>
  <si>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</si>
  <si>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</si>
  <si>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</si>
  <si>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</si>
  <si>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</si>
  <si>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</si>
  <si>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</si>
  <si>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</si>
  <si>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</si>
  <si>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</si>
  <si>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</si>
  <si>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</si>
  <si>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</si>
  <si>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</si>
  <si>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</si>
  <si>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</si>
  <si>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</si>
  <si>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</si>
  <si>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</si>
  <si>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</si>
  <si>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</si>
  <si>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</si>
  <si>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</si>
  <si>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</si>
  <si>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</si>
  <si>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</si>
  <si>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</si>
  <si>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</si>
  <si>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</si>
  <si>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</si>
  <si>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</si>
  <si>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</si>
  <si>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</si>
  <si>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</si>
  <si>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</si>
  <si>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</si>
  <si>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</si>
  <si>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</si>
  <si>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</si>
  <si>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</si>
  <si>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</si>
  <si>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</si>
  <si>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</si>
  <si>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</si>
  <si>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</si>
  <si>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</si>
  <si>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</si>
  <si>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</si>
  <si>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</si>
  <si>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</si>
  <si>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</si>
  <si>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</si>
  <si>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</si>
  <si>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</si>
  <si>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</si>
  <si>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</si>
  <si>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</si>
  <si>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</si>
  <si>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</si>
  <si>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</si>
  <si>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</si>
  <si>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</si>
  <si>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</si>
  <si>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</si>
  <si>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</si>
  <si>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</si>
  <si>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</si>
  <si>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</si>
  <si>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</si>
  <si>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</si>
  <si>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</si>
  <si>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</si>
  <si>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</si>
  <si>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</si>
  <si>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</si>
  <si>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</si>
  <si>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</si>
  <si>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</si>
  <si>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</si>
  <si>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</si>
  <si>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</si>
  <si>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</si>
  <si>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</si>
  <si>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</si>
  <si>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</si>
  <si>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</si>
  <si>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</si>
  <si>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</si>
  <si>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</si>
  <si>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</si>
  <si>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</si>
  <si>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</si>
  <si>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</si>
  <si>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</si>
  <si>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</si>
  <si>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</si>
  <si>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</si>
  <si>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</si>
  <si>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</si>
  <si>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</si>
  <si>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</si>
  <si>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</si>
  <si>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</si>
  <si>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</si>
  <si>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</si>
  <si>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</si>
  <si>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</si>
  <si>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</si>
  <si>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</si>
  <si>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</si>
  <si>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</si>
  <si>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</si>
  <si>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</si>
  <si>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</si>
  <si>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</si>
  <si>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</si>
  <si>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</si>
  <si>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</si>
  <si>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</si>
  <si>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</si>
  <si>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</si>
  <si>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</si>
  <si>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</si>
  <si>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</si>
  <si>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</si>
  <si>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</si>
  <si>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</si>
  <si>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</si>
  <si>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</si>
  <si>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</si>
  <si>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</si>
  <si>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</si>
  <si>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</si>
  <si>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</si>
  <si>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</si>
  <si>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</si>
  <si>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</si>
  <si>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</si>
  <si>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</si>
  <si>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</si>
  <si>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</si>
  <si>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</si>
  <si>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</si>
  <si>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</si>
  <si>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</si>
  <si>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</si>
  <si>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</si>
  <si>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</si>
  <si>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</si>
  <si>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</si>
  <si>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</si>
  <si>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</si>
  <si>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</si>
  <si>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</si>
  <si>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</si>
  <si>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</si>
  <si>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</si>
  <si>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</si>
  <si>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</si>
  <si>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</si>
  <si>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</si>
  <si>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</si>
  <si>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</si>
  <si>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</si>
  <si>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</si>
  <si>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</si>
  <si>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</si>
  <si>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</si>
  <si>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</si>
  <si>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</si>
  <si>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</si>
  <si>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</si>
  <si>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</si>
  <si>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</si>
  <si>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</si>
  <si>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</si>
  <si>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</si>
  <si>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</si>
  <si>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</si>
  <si>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</si>
  <si>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</si>
  <si>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</si>
  <si>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</si>
  <si>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</si>
  <si>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</si>
  <si>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</si>
  <si>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</si>
  <si>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</si>
  <si>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</si>
  <si>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</si>
  <si>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</si>
  <si>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</si>
  <si>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</si>
  <si>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</si>
  <si>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</si>
  <si>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</si>
  <si>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</si>
  <si>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</si>
  <si>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</si>
  <si>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</si>
  <si>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</si>
  <si>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</si>
  <si>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</si>
  <si>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</si>
  <si>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</si>
  <si>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</si>
  <si>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</si>
  <si>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</si>
  <si>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</si>
  <si>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</si>
  <si>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</si>
  <si>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</si>
  <si>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</si>
  <si>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</si>
  <si>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</si>
  <si>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</si>
  <si>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</si>
  <si>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</si>
  <si>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</si>
  <si>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</si>
  <si>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</si>
  <si>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</si>
  <si>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</si>
  <si>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</si>
  <si>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</si>
  <si>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</si>
  <si>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</si>
  <si>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</si>
  <si>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</si>
  <si>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</si>
  <si>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</si>
  <si>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</si>
  <si>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</si>
  <si>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</si>
  <si>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</si>
  <si>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</si>
  <si>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</si>
  <si>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</si>
  <si>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</si>
  <si>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</si>
  <si>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</si>
  <si>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</si>
  <si>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</si>
  <si>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</si>
  <si>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</si>
  <si>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</si>
  <si>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</si>
  <si>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</si>
  <si>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</si>
  <si>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</si>
  <si>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</si>
  <si>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</si>
  <si>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</si>
  <si>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</si>
  <si>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</si>
  <si>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</si>
  <si>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</si>
  <si>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</si>
  <si>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</si>
  <si>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</si>
  <si>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</si>
  <si>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</si>
  <si>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</si>
  <si>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</si>
  <si>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</si>
  <si>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</si>
  <si>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</si>
  <si>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</si>
  <si>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</si>
  <si>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</si>
  <si>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</si>
  <si>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</si>
  <si>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</si>
  <si>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</si>
  <si>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</si>
  <si>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</si>
  <si>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</si>
  <si>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</si>
  <si>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</si>
  <si>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</si>
  <si>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</si>
  <si>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</si>
  <si>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</si>
  <si>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</si>
  <si>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</si>
  <si>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</si>
  <si>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</si>
  <si>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</si>
  <si>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</si>
  <si>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</si>
  <si>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</si>
  <si>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</si>
  <si>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</si>
  <si>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</si>
  <si>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</si>
  <si>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</si>
  <si>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</si>
  <si>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</si>
  <si>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</si>
  <si>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</si>
  <si>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</si>
  <si>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</si>
  <si>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</si>
  <si>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</si>
  <si>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</si>
  <si>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</si>
  <si>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</si>
  <si>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</si>
  <si>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</si>
  <si>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</si>
  <si>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</si>
  <si>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</si>
  <si>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</si>
  <si>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</si>
  <si>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</si>
  <si>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</si>
  <si>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</si>
  <si>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</si>
  <si>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</si>
  <si>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</si>
  <si>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</si>
  <si>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</si>
  <si>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</si>
  <si>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</si>
  <si>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</si>
  <si>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</si>
  <si>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</si>
  <si>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</si>
  <si>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</si>
  <si>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</si>
  <si>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</si>
  <si>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</si>
  <si>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</si>
  <si>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</si>
  <si>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</si>
  <si>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</si>
  <si>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</si>
  <si>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</si>
  <si>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</si>
  <si>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</si>
  <si>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</si>
  <si>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</si>
  <si>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</si>
  <si>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</si>
  <si>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</si>
  <si>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</si>
  <si>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</si>
  <si>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</si>
  <si>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</si>
  <si>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</si>
  <si>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</si>
  <si>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</si>
  <si>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</si>
  <si>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</si>
  <si>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</si>
  <si>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</si>
  <si>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</si>
  <si>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</si>
  <si>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</si>
  <si>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</si>
  <si>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</si>
  <si>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</si>
  <si>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</si>
  <si>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</si>
  <si>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</si>
  <si>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</si>
  <si>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</si>
  <si>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</si>
  <si>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</si>
  <si>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</si>
  <si>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</si>
  <si>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</si>
  <si>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</si>
  <si>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</si>
  <si>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</si>
  <si>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</si>
  <si>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</si>
  <si>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</si>
  <si>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</si>
  <si>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</si>
  <si>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</si>
  <si>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</si>
  <si>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</si>
  <si>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</si>
  <si>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</si>
  <si>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</si>
  <si>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</si>
  <si>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</si>
  <si>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</si>
  <si>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</si>
  <si>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</si>
  <si>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</si>
  <si>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</si>
  <si>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</si>
  <si>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</si>
  <si>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</si>
  <si>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</si>
  <si>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</si>
  <si>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</si>
  <si>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</si>
  <si>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</si>
  <si>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</si>
  <si>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</si>
  <si>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</si>
  <si>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</si>
  <si>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</si>
  <si>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</si>
  <si>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</si>
  <si>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</si>
  <si>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</si>
  <si>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</si>
  <si>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</si>
  <si>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</si>
  <si>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</si>
  <si>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</si>
  <si>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</si>
  <si>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</si>
  <si>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</si>
  <si>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</si>
  <si>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</si>
  <si>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</si>
  <si>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</si>
  <si>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</si>
  <si>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</si>
  <si>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</si>
  <si>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</si>
  <si>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</si>
  <si>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</si>
  <si>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</si>
  <si>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</si>
  <si>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</si>
  <si>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</si>
  <si>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</si>
  <si>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</si>
  <si>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</si>
  <si>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</si>
  <si>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</si>
  <si>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</si>
  <si>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</si>
  <si>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</si>
  <si>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</si>
  <si>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</si>
  <si>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</si>
  <si>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</si>
  <si>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</si>
  <si>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</si>
  <si>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</si>
  <si>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</si>
  <si>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</si>
  <si>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</si>
  <si>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</si>
  <si>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</si>
  <si>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</si>
  <si>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</si>
  <si>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</si>
  <si>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</si>
  <si>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</si>
  <si>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</si>
  <si>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</si>
  <si>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</si>
  <si>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</si>
  <si>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</si>
  <si>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</si>
  <si>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</si>
  <si>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</si>
  <si>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</si>
  <si>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</si>
  <si>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</si>
  <si>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</si>
  <si>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</si>
  <si>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</si>
  <si>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</si>
  <si>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</si>
  <si>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</si>
  <si>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</si>
  <si>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</si>
  <si>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</si>
  <si>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</si>
  <si>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</si>
  <si>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</si>
  <si>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</si>
  <si>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</si>
  <si>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</si>
  <si>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</si>
  <si>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</si>
  <si>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</si>
  <si>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</si>
  <si>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</si>
  <si>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</si>
  <si>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</si>
  <si>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</si>
  <si>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</si>
  <si>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</si>
  <si>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</si>
  <si>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</si>
  <si>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</si>
  <si>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</si>
  <si>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</si>
  <si>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</si>
  <si>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</si>
  <si>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</si>
  <si>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</si>
  <si>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</si>
  <si>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</si>
  <si>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</si>
  <si>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</si>
  <si>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</si>
  <si>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</si>
  <si>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</si>
  <si>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</si>
  <si>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</si>
  <si>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</si>
  <si>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</si>
  <si>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</si>
  <si>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</si>
  <si>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</si>
  <si>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</si>
  <si>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</si>
  <si>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</si>
  <si>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</si>
  <si>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</si>
  <si>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</si>
  <si>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</si>
  <si>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</si>
  <si>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</si>
  <si>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</si>
  <si>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</si>
  <si>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</si>
  <si>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</si>
  <si>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</si>
  <si>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</si>
  <si>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</si>
  <si>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</si>
  <si>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</si>
  <si>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</si>
  <si>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</si>
  <si>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</si>
  <si>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</si>
  <si>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</si>
  <si>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</si>
  <si>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</si>
  <si>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</si>
  <si>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</si>
  <si>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</si>
  <si>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</si>
  <si>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</si>
  <si>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</si>
  <si>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</si>
  <si>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</si>
  <si>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</si>
  <si>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</si>
  <si>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</si>
  <si>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</si>
  <si>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</si>
  <si>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</si>
  <si>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</si>
  <si>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</si>
  <si>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</si>
  <si>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</si>
  <si>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</si>
  <si>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</si>
  <si>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</si>
  <si>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</si>
  <si>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</si>
  <si>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</si>
  <si>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</si>
  <si>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</si>
  <si>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</si>
  <si>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</si>
  <si>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</si>
  <si>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</si>
  <si>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</si>
  <si>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</si>
  <si>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</si>
  <si>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</si>
  <si>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</si>
  <si>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</si>
  <si>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</si>
  <si>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</si>
  <si>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</si>
  <si>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</si>
  <si>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</si>
  <si>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</si>
  <si>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</si>
  <si>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</si>
  <si>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</si>
  <si>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</si>
  <si>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</si>
  <si>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</si>
  <si>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</si>
  <si>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</si>
  <si>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</si>
  <si>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</si>
  <si>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</si>
  <si>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</si>
  <si>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</si>
  <si>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</si>
  <si>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</si>
  <si>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</si>
  <si>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</si>
  <si>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</si>
  <si>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</si>
  <si>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</si>
  <si>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</si>
  <si>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</si>
  <si>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</si>
  <si>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</si>
  <si>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</si>
  <si>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</si>
  <si>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</si>
  <si>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</si>
  <si>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</si>
  <si>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</si>
  <si>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</si>
  <si>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</si>
  <si>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</si>
  <si>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</si>
  <si>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</si>
  <si>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</si>
  <si>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</si>
  <si>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</si>
  <si>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</si>
  <si>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</si>
  <si>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</si>
  <si>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</si>
  <si>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</si>
  <si>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</si>
  <si>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</si>
  <si>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</si>
  <si>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</si>
  <si>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</si>
  <si>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</si>
  <si>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</si>
  <si>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</si>
  <si>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</si>
  <si>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</si>
  <si>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</si>
  <si>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</si>
  <si>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</si>
  <si>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</si>
  <si>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</si>
  <si>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</si>
  <si>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</si>
  <si>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</si>
  <si>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</si>
  <si>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</si>
  <si>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</si>
  <si>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</si>
  <si>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</si>
  <si>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</si>
  <si>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</si>
  <si>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</si>
  <si>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</si>
  <si>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</si>
  <si>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</si>
  <si>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</si>
  <si>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</si>
  <si>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</si>
  <si>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</si>
  <si>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</si>
  <si>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</si>
  <si>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</si>
  <si>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</si>
  <si>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</si>
  <si>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</si>
  <si>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</si>
  <si>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</si>
  <si>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</si>
  <si>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</si>
  <si>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</si>
  <si>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</si>
  <si>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</si>
  <si>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</si>
  <si>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</si>
  <si>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</si>
  <si>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</si>
  <si>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</si>
  <si>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</si>
  <si>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</si>
  <si>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</si>
  <si>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</si>
  <si>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</si>
  <si>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</si>
  <si>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</si>
  <si>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</si>
  <si>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</si>
  <si>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</si>
  <si>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</si>
  <si>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</si>
  <si>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</si>
  <si>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</si>
  <si>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</si>
  <si>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</si>
  <si>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</si>
  <si>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</si>
  <si>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</si>
  <si>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</si>
  <si>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</si>
  <si>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</si>
  <si>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</si>
  <si>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</si>
  <si>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</si>
  <si>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</si>
  <si>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</si>
  <si>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</si>
  <si>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</si>
  <si>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</si>
  <si>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</si>
  <si>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</si>
  <si>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</si>
  <si>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</si>
  <si>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</si>
  <si>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</si>
  <si>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</si>
  <si>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</si>
  <si>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</si>
  <si>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</si>
  <si>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</si>
  <si>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</si>
  <si>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</si>
  <si>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</si>
  <si>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</si>
  <si>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</si>
  <si>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</si>
  <si>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</si>
  <si>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</si>
  <si>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</si>
  <si>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</si>
  <si>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</si>
  <si>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</si>
  <si>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</si>
  <si>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</si>
  <si>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</si>
  <si>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</si>
  <si>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</si>
  <si>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</si>
  <si>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</si>
  <si>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</si>
  <si>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</si>
  <si>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</si>
  <si>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</si>
  <si>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</si>
  <si>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</si>
  <si>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</si>
  <si>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</si>
  <si>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</si>
  <si>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</si>
  <si>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</si>
  <si>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</si>
  <si>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</si>
  <si>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</si>
  <si>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</si>
  <si>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</si>
  <si>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</si>
  <si>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</si>
  <si>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</si>
  <si>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</si>
  <si>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</si>
  <si>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</si>
  <si>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</si>
  <si>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</si>
  <si>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</si>
  <si>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</si>
  <si>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</si>
  <si>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</si>
  <si>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</si>
  <si>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</si>
  <si>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</si>
  <si>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</si>
  <si>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</si>
  <si>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</si>
  <si>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</si>
  <si>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</si>
  <si>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</si>
  <si>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</si>
  <si>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</si>
  <si>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</si>
  <si>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</si>
  <si>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</si>
  <si>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</si>
  <si>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</si>
  <si>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</si>
  <si>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</si>
  <si>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</si>
  <si>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</si>
  <si>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</si>
  <si>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</si>
  <si>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</si>
  <si>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</si>
  <si>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</si>
  <si>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</si>
  <si>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</si>
  <si>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</si>
  <si>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</si>
  <si>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</si>
  <si>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</si>
  <si>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</si>
  <si>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</si>
  <si>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</si>
  <si>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</si>
  <si>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</si>
  <si>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</si>
  <si>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</si>
  <si>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</si>
  <si>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</si>
  <si>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</si>
  <si>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</si>
  <si>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</si>
  <si>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</si>
  <si>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</si>
  <si>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</si>
  <si>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</si>
  <si>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</si>
  <si>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</si>
  <si>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</si>
  <si>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</si>
  <si>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</si>
  <si>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</si>
  <si>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</si>
  <si>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</si>
  <si>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</si>
  <si>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</si>
  <si>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</si>
  <si>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</si>
  <si>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</si>
  <si>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</si>
  <si>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</si>
  <si>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</si>
  <si>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</si>
  <si>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</si>
  <si>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</si>
  <si>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</si>
  <si>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</si>
  <si>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</si>
  <si>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</si>
  <si>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</si>
  <si>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</si>
  <si>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</si>
  <si>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</si>
  <si>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</si>
  <si>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</si>
  <si>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</si>
  <si>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</si>
  <si>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</si>
  <si>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</si>
  <si>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</si>
  <si>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</si>
  <si>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</si>
  <si>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</si>
  <si>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</si>
  <si>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</si>
  <si>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</si>
  <si>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</si>
  <si>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</si>
  <si>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</si>
  <si>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</si>
  <si>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</si>
  <si>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</si>
  <si>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</si>
  <si>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</si>
  <si>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</si>
  <si>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</si>
  <si>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</si>
  <si>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</si>
  <si>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</si>
  <si>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</si>
  <si>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</si>
  <si>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</si>
  <si>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</si>
  <si>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</si>
  <si>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</si>
  <si>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</si>
  <si>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</si>
  <si>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</si>
  <si>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</si>
  <si>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</si>
  <si>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</si>
  <si>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</si>
  <si>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</si>
  <si>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</si>
  <si>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</si>
  <si>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</si>
  <si>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</si>
  <si>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</si>
  <si>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</si>
  <si>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</si>
  <si>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</si>
  <si>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</si>
  <si>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</si>
  <si>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</si>
  <si>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</si>
  <si>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</si>
  <si>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</si>
  <si>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</si>
  <si>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</si>
  <si>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</si>
  <si>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</si>
  <si>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</si>
  <si>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</si>
  <si>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</si>
  <si>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</si>
  <si>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</si>
  <si>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</si>
  <si>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</si>
  <si>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</si>
  <si>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</si>
  <si>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</si>
  <si>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</si>
  <si>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</si>
  <si>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</si>
  <si>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</si>
  <si>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</si>
  <si>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</si>
  <si>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</si>
  <si>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</si>
  <si>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</si>
  <si>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</si>
  <si>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</si>
  <si>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</si>
  <si>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</si>
  <si>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</si>
  <si>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</si>
  <si>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</si>
  <si>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</si>
  <si>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</si>
  <si>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</si>
  <si>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</si>
  <si>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</si>
  <si>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</si>
  <si>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</si>
  <si>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</si>
  <si>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</si>
  <si>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</si>
  <si>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</si>
  <si>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</si>
  <si>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</si>
  <si>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</si>
  <si>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</si>
  <si>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</si>
  <si>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</si>
  <si>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</si>
  <si>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</si>
  <si>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</si>
  <si>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</si>
  <si>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</si>
  <si>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</si>
  <si>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</si>
  <si>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</si>
  <si>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</si>
  <si>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</si>
  <si>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</si>
  <si>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</si>
  <si>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</si>
  <si>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</si>
  <si>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</si>
  <si>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</si>
  <si>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</si>
  <si>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</si>
  <si>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</si>
  <si>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</si>
  <si>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</si>
  <si>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</si>
  <si>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</si>
  <si>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</si>
  <si>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</si>
  <si>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</si>
  <si>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</si>
  <si>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</si>
  <si>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</si>
  <si>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</si>
  <si>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</si>
  <si>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</si>
  <si>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</si>
  <si>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</si>
  <si>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</si>
  <si>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</si>
  <si>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</si>
  <si>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</si>
  <si>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</si>
  <si>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</si>
  <si>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</si>
  <si>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</si>
  <si>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</si>
  <si>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</si>
  <si>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</si>
  <si>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</si>
  <si>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</si>
  <si>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</si>
  <si>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</si>
  <si>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</si>
  <si>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</si>
  <si>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</si>
  <si>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</si>
  <si>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</si>
  <si>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</si>
  <si>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</si>
  <si>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</si>
  <si>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</si>
  <si>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</si>
  <si>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</si>
  <si>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</si>
  <si>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</si>
  <si>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</si>
  <si>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</si>
  <si>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</si>
  <si>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</si>
  <si>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</si>
  <si>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</si>
  <si>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</si>
  <si>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</si>
  <si>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</si>
  <si>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</si>
  <si>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</si>
  <si>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</si>
  <si>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</si>
  <si>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</si>
  <si>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</si>
  <si>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</si>
  <si>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</si>
  <si>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</si>
  <si>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</si>
  <si>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</si>
  <si>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</si>
  <si>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</si>
  <si>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</si>
  <si>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</si>
  <si>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</si>
  <si>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</si>
  <si>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</si>
  <si>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</si>
  <si>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</si>
  <si>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</si>
  <si>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</si>
  <si>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</si>
  <si>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</si>
  <si>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</si>
  <si>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</si>
  <si>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</si>
  <si>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</si>
  <si>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</si>
  <si>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</si>
  <si>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</si>
  <si>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</si>
  <si>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</si>
  <si>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</si>
  <si>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</si>
  <si>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</si>
  <si>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</si>
  <si>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</si>
  <si>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</si>
  <si>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</si>
  <si>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</si>
  <si>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</si>
  <si>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</si>
  <si>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</si>
  <si>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</si>
  <si>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</si>
  <si>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</si>
  <si>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</si>
  <si>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</si>
  <si>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</si>
  <si>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</si>
  <si>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</si>
  <si>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</si>
  <si>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</si>
  <si>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</si>
  <si>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</si>
  <si>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</si>
  <si>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</si>
  <si>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</si>
  <si>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</si>
  <si>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</si>
  <si>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</si>
  <si>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</si>
  <si>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</si>
  <si>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</si>
  <si>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</si>
  <si>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</si>
  <si>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</si>
  <si>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</si>
  <si>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</si>
  <si>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</si>
  <si>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</si>
  <si>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</si>
  <si>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</si>
  <si>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</si>
  <si>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</si>
  <si>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</si>
  <si>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</si>
  <si>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</si>
  <si>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</si>
  <si>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</si>
  <si>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</si>
  <si>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</si>
  <si>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</si>
  <si>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</si>
  <si>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</si>
  <si>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</si>
  <si>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</si>
  <si>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</si>
  <si>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</si>
  <si>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</si>
  <si>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</si>
  <si>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</si>
  <si>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</si>
  <si>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</si>
  <si>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</si>
  <si>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</si>
  <si>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</si>
  <si>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</si>
  <si>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</si>
  <si>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</si>
  <si>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</si>
  <si>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</si>
  <si>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</si>
  <si>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</si>
  <si>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</si>
  <si>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</si>
  <si>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</si>
  <si>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</si>
  <si>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</si>
  <si>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</si>
  <si>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</si>
  <si>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</si>
  <si>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</si>
  <si>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</si>
  <si>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</si>
  <si>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</si>
  <si>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</si>
  <si>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</si>
  <si>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</si>
  <si>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</si>
  <si>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</si>
  <si>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</si>
  <si>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</si>
  <si>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</si>
  <si>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</si>
  <si>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</si>
  <si>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</si>
  <si>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</si>
  <si>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</si>
  <si>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</si>
  <si>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</si>
  <si>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</si>
  <si>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</si>
  <si>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</si>
  <si>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</si>
  <si>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</si>
  <si>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</si>
  <si>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</si>
  <si>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</si>
  <si>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</si>
  <si>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</si>
  <si>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</si>
  <si>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</si>
  <si>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</si>
  <si>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</si>
  <si>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</si>
  <si>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</si>
  <si>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</si>
  <si>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</si>
  <si>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</si>
  <si>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</si>
  <si>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</si>
  <si>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</si>
  <si>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</si>
  <si>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</si>
  <si>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</si>
  <si>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</si>
  <si>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</si>
  <si>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</si>
  <si>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</si>
  <si>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</si>
  <si>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</si>
  <si>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</si>
  <si>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</si>
  <si>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</si>
  <si>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</si>
  <si>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</si>
  <si>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</si>
  <si>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</si>
  <si>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</si>
  <si>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</si>
  <si>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</si>
  <si>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</si>
  <si>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</si>
  <si>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</si>
  <si>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</si>
  <si>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</si>
  <si>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</si>
  <si>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</si>
  <si>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</si>
  <si>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</si>
  <si>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</si>
  <si>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</si>
  <si>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</si>
  <si>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</si>
  <si>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</si>
  <si>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</si>
  <si>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</si>
  <si>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</si>
  <si>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</si>
  <si>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</si>
  <si>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</si>
  <si>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</si>
  <si>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</si>
  <si>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</si>
  <si>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</si>
  <si>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</si>
  <si>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</si>
  <si>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</si>
  <si>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</si>
  <si>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</si>
  <si>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</si>
  <si>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</si>
  <si>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</si>
  <si>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</si>
  <si>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</si>
  <si>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</si>
  <si>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</si>
  <si>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</si>
  <si>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</si>
  <si>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</si>
  <si>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</si>
  <si>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</si>
  <si>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</si>
  <si>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</si>
  <si>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</si>
  <si>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</si>
  <si>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</si>
  <si>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</si>
  <si>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</si>
  <si>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</si>
  <si>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</si>
  <si>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</si>
  <si>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</si>
  <si>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</si>
  <si>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</si>
  <si>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</si>
  <si>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</si>
  <si>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</si>
  <si>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</si>
  <si>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</si>
  <si>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</si>
  <si>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</si>
  <si>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</si>
  <si>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</si>
  <si>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</si>
  <si>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</si>
  <si>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</si>
  <si>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</si>
  <si>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</si>
  <si>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</si>
  <si>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</si>
  <si>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</si>
  <si>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</si>
  <si>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</si>
  <si>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</si>
  <si>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</si>
  <si>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</si>
  <si>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</si>
  <si>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</si>
  <si>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</si>
  <si>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</si>
  <si>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</si>
  <si>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</si>
  <si>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</si>
  <si>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</si>
  <si>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</si>
  <si>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</si>
  <si>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</si>
  <si>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</si>
  <si>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</si>
  <si>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</si>
  <si>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</si>
  <si>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</si>
  <si>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</si>
  <si>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</si>
  <si>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</si>
  <si>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</si>
  <si>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</si>
  <si>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</si>
  <si>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</si>
  <si>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</si>
  <si>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</si>
  <si>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</si>
  <si>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</si>
  <si>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</si>
  <si>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</si>
  <si>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</si>
  <si>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</si>
  <si>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</si>
  <si>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</si>
  <si>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</si>
  <si>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</si>
  <si>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</si>
  <si>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</si>
  <si>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</si>
  <si>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</si>
  <si>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</si>
  <si>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</si>
  <si>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</si>
  <si>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</si>
  <si>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</si>
  <si>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</si>
  <si>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</si>
  <si>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</si>
  <si>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</si>
  <si>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</si>
  <si>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</si>
  <si>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</si>
  <si>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</si>
  <si>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</si>
  <si>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</si>
  <si>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</si>
  <si>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</si>
  <si>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</si>
  <si>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</si>
  <si>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</si>
  <si>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</si>
  <si>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</si>
  <si>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</si>
  <si>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</si>
  <si>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</si>
  <si>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</si>
  <si>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</si>
  <si>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</si>
  <si>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</si>
  <si>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</si>
  <si>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</si>
  <si>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</si>
  <si>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</si>
  <si>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</si>
  <si>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</si>
  <si>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</si>
  <si>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</si>
  <si>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</si>
  <si>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</si>
  <si>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</si>
  <si>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</si>
  <si>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</si>
  <si>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</si>
  <si>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</si>
  <si>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</si>
  <si>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</si>
  <si>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</si>
  <si>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</si>
  <si>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</si>
  <si>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</si>
  <si>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</si>
  <si>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</si>
  <si>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</si>
  <si>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</si>
  <si>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</si>
  <si>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</si>
  <si>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</si>
  <si>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</si>
  <si>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</si>
  <si>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</si>
  <si>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</si>
  <si>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</si>
  <si>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</si>
  <si>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</si>
  <si>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</si>
  <si>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</si>
  <si>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</si>
  <si>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</si>
  <si>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</si>
  <si>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</si>
  <si>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</si>
  <si>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</si>
  <si>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</si>
  <si>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</si>
  <si>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</si>
  <si>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</si>
  <si>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</si>
  <si>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</si>
  <si>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</si>
  <si>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</si>
  <si>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</si>
  <si>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</si>
  <si>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</si>
  <si>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</si>
  <si>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</si>
  <si>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</si>
  <si>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</si>
  <si>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</si>
  <si>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</si>
  <si>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</si>
  <si>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</si>
  <si>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</si>
  <si>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</si>
  <si>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</si>
  <si>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</si>
  <si>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</si>
  <si>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</si>
  <si>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</si>
  <si>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</si>
  <si>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</si>
  <si>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</si>
  <si>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</si>
  <si>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</si>
  <si>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</si>
  <si>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</si>
  <si>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</si>
  <si>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</si>
  <si>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</si>
  <si>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</si>
  <si>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</si>
  <si>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</si>
  <si>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</si>
  <si>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</si>
  <si>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</si>
  <si>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</si>
  <si>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</si>
  <si>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</si>
  <si>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</si>
  <si>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</si>
  <si>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</si>
  <si>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</si>
  <si>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</si>
  <si>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</si>
  <si>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</si>
  <si>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</si>
  <si>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</si>
  <si>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</si>
  <si>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</si>
  <si>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</si>
  <si>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</si>
  <si>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</si>
  <si>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</si>
  <si>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</si>
  <si>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</si>
  <si>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</si>
  <si>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</si>
  <si>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</si>
  <si>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</si>
  <si>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</si>
  <si>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</si>
  <si>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</si>
  <si>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</si>
  <si>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</si>
  <si>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</si>
  <si>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</si>
  <si>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</si>
  <si>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</si>
  <si>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</si>
  <si>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</si>
  <si>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</si>
  <si>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</si>
  <si>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</si>
  <si>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</si>
  <si>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</si>
  <si>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</si>
  <si>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</si>
  <si>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</si>
  <si>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</si>
  <si>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</si>
  <si>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</si>
  <si>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</si>
  <si>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</si>
  <si>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</si>
  <si>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</si>
  <si>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</si>
  <si>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</si>
  <si>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</si>
  <si>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</si>
  <si>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</si>
  <si>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</si>
  <si>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</si>
  <si>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</si>
  <si>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</si>
  <si>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</si>
  <si>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</si>
  <si>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</si>
  <si>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</si>
  <si>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</si>
  <si>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</si>
  <si>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</si>
  <si>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</si>
  <si>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</si>
  <si>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</si>
  <si>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</si>
  <si>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</si>
  <si>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</si>
  <si>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</si>
  <si>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</si>
  <si>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</si>
  <si>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</si>
  <si>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</si>
  <si>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</si>
  <si>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</si>
  <si>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</si>
  <si>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</si>
  <si>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</si>
  <si>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</si>
  <si>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</si>
  <si>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</si>
  <si>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</si>
  <si>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</si>
  <si>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</si>
  <si>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</si>
  <si>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</si>
  <si>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</si>
  <si>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</si>
  <si>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</si>
  <si>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</si>
  <si>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</si>
  <si>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</si>
  <si>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</si>
  <si>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</si>
  <si>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</si>
  <si>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</si>
  <si>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</si>
  <si>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</si>
  <si>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</si>
  <si>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</si>
  <si>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</si>
  <si>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</si>
  <si>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</si>
  <si>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</si>
  <si>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</si>
  <si>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</si>
  <si>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</si>
  <si>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</si>
  <si>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</si>
  <si>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</si>
  <si>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</si>
  <si>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</si>
  <si>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</si>
  <si>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</si>
  <si>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</si>
  <si>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</si>
  <si>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</si>
  <si>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</si>
  <si>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</si>
  <si>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</si>
  <si>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</si>
  <si>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</si>
  <si>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</si>
  <si>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</si>
  <si>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</si>
  <si>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</si>
  <si>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</si>
  <si>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</si>
  <si>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</si>
  <si>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</si>
  <si>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</si>
  <si>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</si>
  <si>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</si>
  <si>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</si>
  <si>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</si>
  <si>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</si>
  <si>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</si>
  <si>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</si>
  <si>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</si>
  <si>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</si>
  <si>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</si>
  <si>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</si>
  <si>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</si>
  <si>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</si>
  <si>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</si>
  <si>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</si>
  <si>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</si>
  <si>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</si>
  <si>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</si>
  <si>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</si>
  <si>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</si>
  <si>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</si>
  <si>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</si>
  <si>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</si>
  <si>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</si>
  <si>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</si>
  <si>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</si>
  <si>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</si>
  <si>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</si>
  <si>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</si>
  <si>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</si>
  <si>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</si>
  <si>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</si>
  <si>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</si>
  <si>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</si>
  <si>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</si>
  <si>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</si>
  <si>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</si>
  <si>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</si>
  <si>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</si>
  <si>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</si>
  <si>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</si>
  <si>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</si>
  <si>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</si>
  <si>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</si>
  <si>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</si>
  <si>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</si>
  <si>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</si>
  <si>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</si>
  <si>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</si>
  <si>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</si>
  <si>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</si>
  <si>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</si>
  <si>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</si>
  <si>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</si>
  <si>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</si>
  <si>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</si>
  <si>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</si>
  <si>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</si>
  <si>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</si>
  <si>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</si>
  <si>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</si>
  <si>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</si>
  <si>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</si>
  <si>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</si>
  <si>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</si>
  <si>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</si>
  <si>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</si>
  <si>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</si>
  <si>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</si>
  <si>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</si>
  <si>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</si>
  <si>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</si>
  <si>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</si>
  <si>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</si>
  <si>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</si>
  <si>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</si>
  <si>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</si>
  <si>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</si>
  <si>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</si>
  <si>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</si>
  <si>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</si>
  <si>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</si>
  <si>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</si>
  <si>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</si>
  <si>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</si>
  <si>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</si>
  <si>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</si>
  <si>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</si>
  <si>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</si>
  <si>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</si>
  <si>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</si>
  <si>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</si>
  <si>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</si>
  <si>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</si>
  <si>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</si>
  <si>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</si>
  <si>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</si>
  <si>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</si>
  <si>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</si>
  <si>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</si>
  <si>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</si>
  <si>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</si>
  <si>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</si>
  <si>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</si>
  <si>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</si>
  <si>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</si>
  <si>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</si>
  <si>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</si>
  <si>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</si>
  <si>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</si>
  <si>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</si>
  <si>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</si>
  <si>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</si>
  <si>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</si>
  <si>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</si>
  <si>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</si>
  <si>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</si>
  <si>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</si>
  <si>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</si>
  <si>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</si>
  <si>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</si>
  <si>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</si>
  <si>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</si>
  <si>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</si>
  <si>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</si>
  <si>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</si>
  <si>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</si>
  <si>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</si>
  <si>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</si>
  <si>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</si>
  <si>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</si>
  <si>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</si>
  <si>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</si>
  <si>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</si>
  <si>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</si>
  <si>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</si>
  <si>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</si>
  <si>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</si>
  <si>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</si>
  <si>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</si>
  <si>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</si>
  <si>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</si>
  <si>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</si>
  <si>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</si>
  <si>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</si>
  <si>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</si>
  <si>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</si>
  <si>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</si>
  <si>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</si>
  <si>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</si>
  <si>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</si>
  <si>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</si>
  <si>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</si>
  <si>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</si>
  <si>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</si>
  <si>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</si>
  <si>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</si>
  <si>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</si>
  <si>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</si>
  <si>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</si>
  <si>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</si>
  <si>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</si>
  <si>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</si>
  <si>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</si>
  <si>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</si>
  <si>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</si>
  <si>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</si>
  <si>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</si>
  <si>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</si>
  <si>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</si>
  <si>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</si>
  <si>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</si>
  <si>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</si>
  <si>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</si>
  <si>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</si>
  <si>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</si>
  <si>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</si>
  <si>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</si>
  <si>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</si>
  <si>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</si>
  <si>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</si>
  <si>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</si>
  <si>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</si>
  <si>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</si>
  <si>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</si>
  <si>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</si>
  <si>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</si>
  <si>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</si>
  <si>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</si>
  <si>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</si>
  <si>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</si>
  <si>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</si>
  <si>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</si>
  <si>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</si>
  <si>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</si>
  <si>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</si>
  <si>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</si>
  <si>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</si>
  <si>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</si>
  <si>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</si>
  <si>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</si>
  <si>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</si>
  <si>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</si>
  <si>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</si>
  <si>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</si>
  <si>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</si>
  <si>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</si>
  <si>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</si>
  <si>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</si>
  <si>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</si>
  <si>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</si>
  <si>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</si>
  <si>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</si>
  <si>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</si>
  <si>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</si>
  <si>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</si>
  <si>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</si>
  <si>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</si>
  <si>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</si>
  <si>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</si>
  <si>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</si>
  <si>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</si>
  <si>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</si>
  <si>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</si>
  <si>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</si>
  <si>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</si>
  <si>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</si>
  <si>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</si>
  <si>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</si>
  <si>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</si>
  <si>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</si>
  <si>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</si>
  <si>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</si>
  <si>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</si>
  <si>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</si>
  <si>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</si>
  <si>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</si>
  <si>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</si>
  <si>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</si>
  <si>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</si>
  <si>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</si>
  <si>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</si>
  <si>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</si>
  <si>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</si>
  <si>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</si>
  <si>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</si>
  <si>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</si>
  <si>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</si>
  <si>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</si>
  <si>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</si>
  <si>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</si>
  <si>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</si>
  <si>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</si>
  <si>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</si>
  <si>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</si>
  <si>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</si>
  <si>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</si>
  <si>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</si>
  <si>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</si>
  <si>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</si>
  <si>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</si>
  <si>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</si>
  <si>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</si>
  <si>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</si>
  <si>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</si>
  <si>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</si>
  <si>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</si>
  <si>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</si>
  <si>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</si>
  <si>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</si>
  <si>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</si>
  <si>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</si>
  <si>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</si>
  <si>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</si>
  <si>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</si>
  <si>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</si>
  <si>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</si>
  <si>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</si>
  <si>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</si>
  <si>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</si>
  <si>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</si>
  <si>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</si>
  <si>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</si>
  <si>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</si>
  <si>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</si>
  <si>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</si>
  <si>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</si>
  <si>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</si>
  <si>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</si>
  <si>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</si>
  <si>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</si>
  <si>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</si>
  <si>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</si>
  <si>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</si>
  <si>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</si>
  <si>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</si>
  <si>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</si>
  <si>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</si>
  <si>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</si>
  <si>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</si>
  <si>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</si>
  <si>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</si>
  <si>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</si>
  <si>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</si>
  <si>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</si>
  <si>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</si>
  <si>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</si>
  <si>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</si>
  <si>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</si>
  <si>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</si>
  <si>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</si>
  <si>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</si>
  <si>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</si>
  <si>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</si>
  <si>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</si>
  <si>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</si>
  <si>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</si>
  <si>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</si>
  <si>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</si>
  <si>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</si>
  <si>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</si>
  <si>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</si>
  <si>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</si>
  <si>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</si>
  <si>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</si>
  <si>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</si>
  <si>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</si>
  <si>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</si>
  <si>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</si>
  <si>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</si>
  <si>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</si>
  <si>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</si>
  <si>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</si>
  <si>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</si>
  <si>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</si>
  <si>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</si>
  <si>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</si>
  <si>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</si>
  <si>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</si>
  <si>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</si>
  <si>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</si>
  <si>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</si>
  <si>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</si>
  <si>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</si>
  <si>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</si>
  <si>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</si>
  <si>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</si>
  <si>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</si>
  <si>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</si>
  <si>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</si>
  <si>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</si>
  <si>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</si>
  <si>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</si>
  <si>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</si>
  <si>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</si>
  <si>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</si>
  <si>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</si>
  <si>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</si>
  <si>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</si>
  <si>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</si>
  <si>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</si>
  <si>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</si>
  <si>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</si>
  <si>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</si>
  <si>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</si>
  <si>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</si>
  <si>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</si>
  <si>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</si>
  <si>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</si>
  <si>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</si>
  <si>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</si>
  <si>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</si>
  <si>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</si>
  <si>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</si>
  <si>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</si>
  <si>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</si>
  <si>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</si>
  <si>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</si>
  <si>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</si>
  <si>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</si>
  <si>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</si>
  <si>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</si>
  <si>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</si>
  <si>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</si>
  <si>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</si>
  <si>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</si>
  <si>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</si>
  <si>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</si>
  <si>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</si>
  <si>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</si>
  <si>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</si>
  <si>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</si>
  <si>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</si>
  <si>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</si>
  <si>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</si>
  <si>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</si>
  <si>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</si>
  <si>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</si>
  <si>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</si>
  <si>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</si>
  <si>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</si>
  <si>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</si>
  <si>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</si>
  <si>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</si>
  <si>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</si>
  <si>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</si>
  <si>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</si>
  <si>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</si>
  <si>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</si>
  <si>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</si>
  <si>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</si>
  <si>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</si>
  <si>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</si>
  <si>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</si>
  <si>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</si>
  <si>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</si>
  <si>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</si>
  <si>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</si>
  <si>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</si>
  <si>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</si>
  <si>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</si>
  <si>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</si>
  <si>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</si>
  <si>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</si>
  <si>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</si>
  <si>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</si>
  <si>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</si>
  <si>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</si>
  <si>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</si>
  <si>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</si>
  <si>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</si>
  <si>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</si>
  <si>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</si>
  <si>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</si>
  <si>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</si>
  <si>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</si>
  <si>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</si>
  <si>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</si>
  <si>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</si>
  <si>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</si>
  <si>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</si>
  <si>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</si>
  <si>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</si>
  <si>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</si>
  <si>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</si>
  <si>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</si>
  <si>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</si>
  <si>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</si>
  <si>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</si>
  <si>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</si>
  <si>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</si>
  <si>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</si>
  <si>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</si>
  <si>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</si>
  <si>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</si>
  <si>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</si>
  <si>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</si>
  <si>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</si>
  <si>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</si>
  <si>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</si>
  <si>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</si>
  <si>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</si>
  <si>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</si>
  <si>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</si>
  <si>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</si>
  <si>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</si>
  <si>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</si>
  <si>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</si>
  <si>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</si>
  <si>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</si>
  <si>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</si>
  <si>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</si>
  <si>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</si>
  <si>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</si>
  <si>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</si>
  <si>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</si>
  <si>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</si>
  <si>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</si>
  <si>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</si>
  <si>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</si>
  <si>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</si>
  <si>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</si>
  <si>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</si>
  <si>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</si>
  <si>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</si>
  <si>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</si>
  <si>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</si>
  <si>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</si>
  <si>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</si>
  <si>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</si>
  <si>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</si>
  <si>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</si>
  <si>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</si>
  <si>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</si>
  <si>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</si>
  <si>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</si>
  <si>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</si>
  <si>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</si>
  <si>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</si>
  <si>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</si>
  <si>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</si>
  <si>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</si>
  <si>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</si>
  <si>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</si>
  <si>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</si>
  <si>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</si>
  <si>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</si>
  <si>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</si>
  <si>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</si>
  <si>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</si>
  <si>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</si>
  <si>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</si>
  <si>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</si>
  <si>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</si>
  <si>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</si>
  <si>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</si>
  <si>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</si>
  <si>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</si>
  <si>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</si>
  <si>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</si>
  <si>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</si>
  <si>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</si>
  <si>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</si>
  <si>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</si>
  <si>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</si>
  <si>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</si>
  <si>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</si>
  <si>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</si>
  <si>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</si>
  <si>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</si>
  <si>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</si>
  <si>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</si>
  <si>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</si>
  <si>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</si>
  <si>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</si>
  <si>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</si>
  <si>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</si>
  <si>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</si>
  <si>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</si>
  <si>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</si>
  <si>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</si>
  <si>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</si>
  <si>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</si>
  <si>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</si>
  <si>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</si>
  <si>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</si>
  <si>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</si>
  <si>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</si>
  <si>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</si>
  <si>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</si>
  <si>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</si>
  <si>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</si>
  <si>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</si>
  <si>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</si>
  <si>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</si>
  <si>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</si>
  <si>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</si>
  <si>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</si>
  <si>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</si>
  <si>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</si>
  <si>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</si>
  <si>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</si>
  <si>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</si>
  <si>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</si>
  <si>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</si>
  <si>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</si>
  <si>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</si>
  <si>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</si>
  <si>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</si>
  <si>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</si>
  <si>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</si>
  <si>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</si>
  <si>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</si>
  <si>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</si>
  <si>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</si>
  <si>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</si>
  <si>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</si>
  <si>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</si>
  <si>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</si>
  <si>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</si>
  <si>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</si>
  <si>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</si>
  <si>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</si>
  <si>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</si>
  <si>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</si>
  <si>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</si>
  <si>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</si>
  <si>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</si>
  <si>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</si>
  <si>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</si>
  <si>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</si>
  <si>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</si>
  <si>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</si>
  <si>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</si>
  <si>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</si>
  <si>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</si>
  <si>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</si>
  <si>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</si>
  <si>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</si>
  <si>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</si>
  <si>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</si>
  <si>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</si>
  <si>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</si>
  <si>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</si>
  <si>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</si>
  <si>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</si>
  <si>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</si>
  <si>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</si>
  <si>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</si>
  <si>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</si>
  <si>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</si>
  <si>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</si>
  <si>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</si>
  <si>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</si>
  <si>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</si>
  <si>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</si>
  <si>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</si>
  <si>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</si>
  <si>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</si>
  <si>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</si>
  <si>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</si>
  <si>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</si>
  <si>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</si>
  <si>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</si>
  <si>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</si>
  <si>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</si>
  <si>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</si>
  <si>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</si>
  <si>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</si>
  <si>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</si>
  <si>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</si>
  <si>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</si>
  <si>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</si>
  <si>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</si>
  <si>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</si>
  <si>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</si>
  <si>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</si>
  <si>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</si>
  <si>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</si>
  <si>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</si>
  <si>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</si>
  <si>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</si>
  <si>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</si>
  <si>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</si>
  <si>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</si>
  <si>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</si>
  <si>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</si>
  <si>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</si>
  <si>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</si>
  <si>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</si>
  <si>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</si>
  <si>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</si>
  <si>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</si>
  <si>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</si>
  <si>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</si>
  <si>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</si>
  <si>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</si>
  <si>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</si>
  <si>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</si>
  <si>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</si>
  <si>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</si>
  <si>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</si>
  <si>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</si>
  <si>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</si>
  <si>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</si>
  <si>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</si>
  <si>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</si>
  <si>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</si>
  <si>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</si>
  <si>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</si>
  <si>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</si>
  <si>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</si>
  <si>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</si>
  <si>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</si>
  <si>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</si>
  <si>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</si>
  <si>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</si>
  <si>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</si>
  <si>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</si>
  <si>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</si>
  <si>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</si>
  <si>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</si>
  <si>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</si>
  <si>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</si>
  <si>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</si>
  <si>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</si>
  <si>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</si>
  <si>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</si>
  <si>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</si>
  <si>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</si>
  <si>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</si>
  <si>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</si>
  <si>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</si>
  <si>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</si>
  <si>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</si>
  <si>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</si>
  <si>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</si>
  <si>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</si>
  <si>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</si>
  <si>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</si>
  <si>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</si>
  <si>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</si>
  <si>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</si>
  <si>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</si>
  <si>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</si>
  <si>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</si>
  <si>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</si>
  <si>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</si>
  <si>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</si>
  <si>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</si>
  <si>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</si>
  <si>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</si>
  <si>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</si>
  <si>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</si>
  <si>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</si>
  <si>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</si>
  <si>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</si>
  <si>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</si>
  <si>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</si>
  <si>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</si>
  <si>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</si>
  <si>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</si>
  <si>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</si>
  <si>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</si>
  <si>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</si>
  <si>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</si>
  <si>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</si>
  <si>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</si>
  <si>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</si>
  <si>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</si>
  <si>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</si>
  <si>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</si>
  <si>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</si>
  <si>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</si>
  <si>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</si>
  <si>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</si>
  <si>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</si>
  <si>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</si>
  <si>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</si>
  <si>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</si>
  <si>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</si>
  <si>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</si>
  <si>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</si>
  <si>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</si>
  <si>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</si>
  <si>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</si>
  <si>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</si>
  <si>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</si>
  <si>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</si>
  <si>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</si>
  <si>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</si>
  <si>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</si>
  <si>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</si>
  <si>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</si>
  <si>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</si>
  <si>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</si>
  <si>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</si>
  <si>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</si>
  <si>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</si>
  <si>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</si>
  <si>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</si>
  <si>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</si>
  <si>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</si>
  <si>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</si>
  <si>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</si>
  <si>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</si>
  <si>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</si>
  <si>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</si>
  <si>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</si>
  <si>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</si>
  <si>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</si>
  <si>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</si>
  <si>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</si>
  <si>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</si>
  <si>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</si>
  <si>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</si>
  <si>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</si>
  <si>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</si>
  <si>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</si>
  <si>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</si>
  <si>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</si>
  <si>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</si>
  <si>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</si>
  <si>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</si>
  <si>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</si>
  <si>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</si>
  <si>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</si>
  <si>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</si>
  <si>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</si>
  <si>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</si>
  <si>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</si>
  <si>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</si>
  <si>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</si>
  <si>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</si>
  <si>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</si>
  <si>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</si>
  <si>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</si>
  <si>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</si>
  <si>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</si>
  <si>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</si>
  <si>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</si>
  <si>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</si>
  <si>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</si>
  <si>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</si>
  <si>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</si>
  <si>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</si>
  <si>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</si>
  <si>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</si>
  <si>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</si>
  <si>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</si>
  <si>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</si>
  <si>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</si>
  <si>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</si>
  <si>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</si>
  <si>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</si>
  <si>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</si>
  <si>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</si>
  <si>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</si>
  <si>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</si>
  <si>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</si>
  <si>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</si>
  <si>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</si>
  <si>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</si>
  <si>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</si>
  <si>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</si>
  <si>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</si>
  <si>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</si>
  <si>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</si>
  <si>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</si>
  <si>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</si>
  <si>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</si>
  <si>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</si>
  <si>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</si>
  <si>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</si>
  <si>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</si>
  <si>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</si>
  <si>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</si>
  <si>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</si>
  <si>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</si>
  <si>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</si>
  <si>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</si>
  <si>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</si>
  <si>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</si>
  <si>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</si>
  <si>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</si>
  <si>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</si>
  <si>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</si>
  <si>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</si>
  <si>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</si>
  <si>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</si>
  <si>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</si>
  <si>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</si>
  <si>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</si>
  <si>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</si>
  <si>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</si>
  <si>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</si>
  <si>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</si>
  <si>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</si>
  <si>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</si>
  <si>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</si>
  <si>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</si>
  <si>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</si>
  <si>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</si>
  <si>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</si>
  <si>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</si>
  <si>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</si>
  <si>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</si>
  <si>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</si>
  <si>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</si>
  <si>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</si>
  <si>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</si>
  <si>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</si>
  <si>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</si>
  <si>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</si>
  <si>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</si>
  <si>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</si>
  <si>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</si>
  <si>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</si>
  <si>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</si>
  <si>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</si>
  <si>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</si>
  <si>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</si>
  <si>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</si>
  <si>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</si>
  <si>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</si>
  <si>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</si>
  <si>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</si>
  <si>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</si>
  <si>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</si>
  <si>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</si>
  <si>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</si>
  <si>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</si>
  <si>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</si>
  <si>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</si>
  <si>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</si>
  <si>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</si>
  <si>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</si>
  <si>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</si>
  <si>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</si>
  <si>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</si>
  <si>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</si>
  <si>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</si>
  <si>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</si>
  <si>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</si>
  <si>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</si>
  <si>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</si>
  <si>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</si>
  <si>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</si>
  <si>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</si>
  <si>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</si>
  <si>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</si>
  <si>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</si>
  <si>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</si>
  <si>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</si>
  <si>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</si>
  <si>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</si>
  <si>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</si>
  <si>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</si>
  <si>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</si>
  <si>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</si>
  <si>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</si>
  <si>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</si>
  <si>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</si>
  <si>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</si>
  <si>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</si>
  <si>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</si>
  <si>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</si>
  <si>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</si>
  <si>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</si>
  <si>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</si>
  <si>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</si>
  <si>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</si>
  <si>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</si>
  <si>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</si>
  <si>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</si>
  <si>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</si>
  <si>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</si>
  <si>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</si>
  <si>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</si>
  <si>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</si>
  <si>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</si>
  <si>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</si>
  <si>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</si>
  <si>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</si>
  <si>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</si>
  <si>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</si>
  <si>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</si>
  <si>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</si>
  <si>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</si>
  <si>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</si>
  <si>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</si>
  <si>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</si>
  <si>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</si>
  <si>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</si>
  <si>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</si>
  <si>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</si>
  <si>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</si>
  <si>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</si>
  <si>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</si>
  <si>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</si>
  <si>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</si>
  <si>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</si>
  <si>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</si>
  <si>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</si>
  <si>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</si>
  <si>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</si>
  <si>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</si>
  <si>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</si>
  <si>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</si>
  <si>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</si>
  <si>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</si>
  <si>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</si>
  <si>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</si>
  <si>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</si>
  <si>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</si>
  <si>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</si>
  <si>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</si>
  <si>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</si>
  <si>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</si>
  <si>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</si>
  <si>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</si>
  <si>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</si>
  <si>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</si>
  <si>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</si>
  <si>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</si>
  <si>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</si>
  <si>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</si>
  <si>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</si>
  <si>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</si>
  <si>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</si>
  <si>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</si>
  <si>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</si>
  <si>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</si>
  <si>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</si>
  <si>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</si>
  <si>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</si>
  <si>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</si>
  <si>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</si>
  <si>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</si>
  <si>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</si>
  <si>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</si>
  <si>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</si>
  <si>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</si>
  <si>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</si>
  <si>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</si>
  <si>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</si>
  <si>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</si>
  <si>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</si>
  <si>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</si>
  <si>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</si>
  <si>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</si>
  <si>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</si>
  <si>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</si>
  <si>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</si>
  <si>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</si>
  <si>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</si>
  <si>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</si>
  <si>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</si>
  <si>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</si>
  <si>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</si>
  <si>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</si>
  <si>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</si>
  <si>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</si>
  <si>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</si>
  <si>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</si>
  <si>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</si>
  <si>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</si>
  <si>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</si>
  <si>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</si>
  <si>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</si>
  <si>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</si>
  <si>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</si>
  <si>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</si>
  <si>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</si>
  <si>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</si>
  <si>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</si>
  <si>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</si>
  <si>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</si>
  <si>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</si>
  <si>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</si>
  <si>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</si>
  <si>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</si>
  <si>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</si>
  <si>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</si>
  <si>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</si>
  <si>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</si>
  <si>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</si>
  <si>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</si>
  <si>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</si>
  <si>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</si>
  <si>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</si>
  <si>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</si>
  <si>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</si>
  <si>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</si>
  <si>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</si>
  <si>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</si>
  <si>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</si>
  <si>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</si>
  <si>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</si>
  <si>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</si>
  <si>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</si>
  <si>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</si>
  <si>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</si>
  <si>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</si>
  <si>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</si>
  <si>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</si>
  <si>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</si>
  <si>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</si>
  <si>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</si>
  <si>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</si>
  <si>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</si>
  <si>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</si>
  <si>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</si>
  <si>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</si>
  <si>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</si>
  <si>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</si>
  <si>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</si>
  <si>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</si>
  <si>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</si>
  <si>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</si>
  <si>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</si>
  <si>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</si>
  <si>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</si>
  <si>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</si>
  <si>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</si>
  <si>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</si>
  <si>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</si>
  <si>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</si>
  <si>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</si>
  <si>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</si>
  <si>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</si>
  <si>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</si>
  <si>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</si>
  <si>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</si>
  <si>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</si>
  <si>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</si>
  <si>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</si>
  <si>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</si>
  <si>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</si>
  <si>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</si>
  <si>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</si>
  <si>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</si>
  <si>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</si>
  <si>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</si>
  <si>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</si>
  <si>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</si>
  <si>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</si>
  <si>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</si>
  <si>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</si>
  <si>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</si>
  <si>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</si>
  <si>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</si>
  <si>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</si>
  <si>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</si>
  <si>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</si>
  <si>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</si>
  <si>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</si>
  <si>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</si>
  <si>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</si>
  <si>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</si>
  <si>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</si>
  <si>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</si>
  <si>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</si>
  <si>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</si>
  <si>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</si>
  <si>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</si>
  <si>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</si>
  <si>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</si>
  <si>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</si>
  <si>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</si>
  <si>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</si>
  <si>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</si>
  <si>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</si>
  <si>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</si>
  <si>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</si>
  <si>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</si>
  <si>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</si>
  <si>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</si>
  <si>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</si>
  <si>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</si>
  <si>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</si>
  <si>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</si>
  <si>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</si>
  <si>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</si>
  <si>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</si>
  <si>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</si>
  <si>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</si>
  <si>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</si>
  <si>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</si>
  <si>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</si>
  <si>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</si>
  <si>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</si>
  <si>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</si>
  <si>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</si>
  <si>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</si>
  <si>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</si>
  <si>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</si>
  <si>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</si>
  <si>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</si>
  <si>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</si>
  <si>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</si>
  <si>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</si>
  <si>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</si>
  <si>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</si>
  <si>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</si>
  <si>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</si>
  <si>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</si>
  <si>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</si>
  <si>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</si>
  <si>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</si>
  <si>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</si>
  <si>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</si>
  <si>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</si>
  <si>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</si>
  <si>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</si>
  <si>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</si>
  <si>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</si>
  <si>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</si>
  <si>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</si>
  <si>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</si>
  <si>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</si>
  <si>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</si>
  <si>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</si>
  <si>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</si>
  <si>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</si>
  <si>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</si>
  <si>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</si>
  <si>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</si>
  <si>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</si>
  <si>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</si>
  <si>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</si>
  <si>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</si>
  <si>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</si>
  <si>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</si>
  <si>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</si>
  <si>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</si>
  <si>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</si>
  <si>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</si>
  <si>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</si>
  <si>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</si>
  <si>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</si>
  <si>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</si>
  <si>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</si>
  <si>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</si>
  <si>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</si>
  <si>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</si>
  <si>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</si>
  <si>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</si>
  <si>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</si>
  <si>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</si>
  <si>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</si>
  <si>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</si>
  <si>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</si>
  <si>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</si>
  <si>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</si>
  <si>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</si>
  <si>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</si>
  <si>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</si>
  <si>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</si>
  <si>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</si>
  <si>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</si>
  <si>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</si>
  <si>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</si>
  <si>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</si>
  <si>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</si>
  <si>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</si>
  <si>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</si>
  <si>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</si>
  <si>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</si>
  <si>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</si>
  <si>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</si>
  <si>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</si>
  <si>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</si>
  <si>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</si>
  <si>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</si>
  <si>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</si>
  <si>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</si>
  <si>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</si>
  <si>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</si>
  <si>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</si>
  <si>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</si>
  <si>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</si>
  <si>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</si>
  <si>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</si>
  <si>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</si>
  <si>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</si>
  <si>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</si>
  <si>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</si>
  <si>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</si>
  <si>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</si>
  <si>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</si>
  <si>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</si>
  <si>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</si>
  <si>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</si>
  <si>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</si>
  <si>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</si>
  <si>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</si>
  <si>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</si>
  <si>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</si>
  <si>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</si>
  <si>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</si>
  <si>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</si>
  <si>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</si>
  <si>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</si>
  <si>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</si>
  <si>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</si>
  <si>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</si>
  <si>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</si>
  <si>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</si>
  <si>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</si>
  <si>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</si>
  <si>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</si>
  <si>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</si>
  <si>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</si>
  <si>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</si>
  <si>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</si>
  <si>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</si>
  <si>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</si>
  <si>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</si>
  <si>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</si>
  <si>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</si>
  <si>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</si>
  <si>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</si>
  <si>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</si>
  <si>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</si>
  <si>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</si>
  <si>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</si>
  <si>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</si>
  <si>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</si>
  <si>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</si>
  <si>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</si>
  <si>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</si>
  <si>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</si>
  <si>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</si>
  <si>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</si>
  <si>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</si>
  <si>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</si>
  <si>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</si>
  <si>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</si>
  <si>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</si>
  <si>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</si>
  <si>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</si>
  <si>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</si>
  <si>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</si>
  <si>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</si>
  <si>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</si>
  <si>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</si>
  <si>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</si>
  <si>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</si>
  <si>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</si>
  <si>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</si>
  <si>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</si>
  <si>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</si>
  <si>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</si>
  <si>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</si>
  <si>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</si>
  <si>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</si>
  <si>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</si>
  <si>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</si>
  <si>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</si>
  <si>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</si>
  <si>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</si>
  <si>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</si>
  <si>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</si>
  <si>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</si>
  <si>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</si>
  <si>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</si>
  <si>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</si>
  <si>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</si>
  <si>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</si>
  <si>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</si>
  <si>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</si>
  <si>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</si>
  <si>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</si>
  <si>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</si>
  <si>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</si>
  <si>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</si>
  <si>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</si>
  <si>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</si>
  <si>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</si>
  <si>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</si>
  <si>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</si>
  <si>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</si>
  <si>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</si>
  <si>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</si>
  <si>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</si>
  <si>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</si>
  <si>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</si>
  <si>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</si>
  <si>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</si>
  <si>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</si>
  <si>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</si>
  <si>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</si>
  <si>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</si>
  <si>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</si>
  <si>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</si>
  <si>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</si>
  <si>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</si>
  <si>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</si>
  <si>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</si>
  <si>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</si>
  <si>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</si>
  <si>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</si>
  <si>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</si>
  <si>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</si>
  <si>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</si>
  <si>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</si>
  <si>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</si>
  <si>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</si>
  <si>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</si>
  <si>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</si>
  <si>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</si>
  <si>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</si>
  <si>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</si>
  <si>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</si>
  <si>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</si>
  <si>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</si>
  <si>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</si>
  <si>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</si>
  <si>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</si>
  <si>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</si>
  <si>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</si>
  <si>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</si>
  <si>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</si>
  <si>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</si>
  <si>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</si>
  <si>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</si>
  <si>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</si>
  <si>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</si>
  <si>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</si>
  <si>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</si>
  <si>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</si>
  <si>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</si>
  <si>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</si>
  <si>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</si>
  <si>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</si>
  <si>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</si>
  <si>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</si>
  <si>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</si>
  <si>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</si>
  <si>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</si>
  <si>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</si>
  <si>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</si>
  <si>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</si>
  <si>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</si>
  <si>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</si>
  <si>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</si>
  <si>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</si>
  <si>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</si>
  <si>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</si>
  <si>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</si>
  <si>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</si>
  <si>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</si>
  <si>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</si>
  <si>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</si>
  <si>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</si>
  <si>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</si>
  <si>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</si>
  <si>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</si>
  <si>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</si>
  <si>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</si>
  <si>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</si>
  <si>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</si>
  <si>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</si>
  <si>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</si>
  <si>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</si>
  <si>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</si>
  <si>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</si>
  <si>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</si>
  <si>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</si>
  <si>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</si>
  <si>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</si>
  <si>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</si>
  <si>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</si>
  <si>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</si>
  <si>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</si>
  <si>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</si>
  <si>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</si>
  <si>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</si>
  <si>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</si>
  <si>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</si>
  <si>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</si>
  <si>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</si>
  <si>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</si>
  <si>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</si>
  <si>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</si>
  <si>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</si>
  <si>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</si>
  <si>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</si>
  <si>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</si>
  <si>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</si>
  <si>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</si>
  <si>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</si>
  <si>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</si>
  <si>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</si>
  <si>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</si>
  <si>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</si>
  <si>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</si>
  <si>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</si>
  <si>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</si>
  <si>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</si>
  <si>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</si>
  <si>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</si>
  <si>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</si>
  <si>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</si>
  <si>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</si>
  <si>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</si>
  <si>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</si>
  <si>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</si>
  <si>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</si>
  <si>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</si>
  <si>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</si>
  <si>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</si>
  <si>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</si>
  <si>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</si>
  <si>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</si>
  <si>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</si>
  <si>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</si>
  <si>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</si>
  <si>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</si>
  <si>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</si>
  <si>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</si>
  <si>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</si>
  <si>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</si>
  <si>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</si>
  <si>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</si>
  <si>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</si>
  <si>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</si>
  <si>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</si>
  <si>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</si>
  <si>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</si>
  <si>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</si>
  <si>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</si>
  <si>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</si>
  <si>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</si>
  <si>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</si>
  <si>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</si>
  <si>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</si>
  <si>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</si>
  <si>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</si>
  <si>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</si>
  <si>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</si>
  <si>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</si>
  <si>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</si>
  <si>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</si>
  <si>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</si>
  <si>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</si>
  <si>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</si>
  <si>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</si>
  <si>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</si>
  <si>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</si>
  <si>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</si>
  <si>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</si>
  <si>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</si>
  <si>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</si>
  <si>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</si>
  <si>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</si>
  <si>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</si>
  <si>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</si>
  <si>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</si>
  <si>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</si>
  <si>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</si>
  <si>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</si>
  <si>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</si>
  <si>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</si>
  <si>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</si>
  <si>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</si>
  <si>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</si>
  <si>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</si>
  <si>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</si>
  <si>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</si>
  <si>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</si>
  <si>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</si>
  <si>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</si>
  <si>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</si>
  <si>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</si>
  <si>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</si>
  <si>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</si>
  <si>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</si>
  <si>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</si>
  <si>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</si>
  <si>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</si>
  <si>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</si>
  <si>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</si>
  <si>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</si>
  <si>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</si>
  <si>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</si>
  <si>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</si>
  <si>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</si>
  <si>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</si>
  <si>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</si>
  <si>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</si>
  <si>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</si>
  <si>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</si>
  <si>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</si>
  <si>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</si>
  <si>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</si>
  <si>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</si>
  <si>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</si>
  <si>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</si>
  <si>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</si>
  <si>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</si>
  <si>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</si>
  <si>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</si>
  <si>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</si>
  <si>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</si>
  <si>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</si>
  <si>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</si>
  <si>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</si>
  <si>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</si>
  <si>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</si>
  <si>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</si>
  <si>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</si>
  <si>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</si>
  <si>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</si>
  <si>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</si>
  <si>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</si>
  <si>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</si>
  <si>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</si>
  <si>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</si>
  <si>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</si>
  <si>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</si>
  <si>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</si>
  <si>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</si>
  <si>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</si>
  <si>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</si>
  <si>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</si>
  <si>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</si>
  <si>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</si>
  <si>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</si>
  <si>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</si>
  <si>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</si>
  <si>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</si>
  <si>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</si>
  <si>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</si>
  <si>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</si>
  <si>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</si>
  <si>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</si>
  <si>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</si>
  <si>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</si>
  <si>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</si>
  <si>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</si>
  <si>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</si>
  <si>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</si>
  <si>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</si>
  <si>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</si>
  <si>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</si>
  <si>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</si>
  <si>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</si>
  <si>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</si>
  <si>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</si>
  <si>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</si>
  <si>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</si>
  <si>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</si>
  <si>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</si>
  <si>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</si>
  <si>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</si>
  <si>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</si>
  <si>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</si>
  <si>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</si>
  <si>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</si>
  <si>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</si>
  <si>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</si>
  <si>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</si>
  <si>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</si>
  <si>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</si>
  <si>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</si>
  <si>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</si>
  <si>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</si>
  <si>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</si>
  <si>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</si>
  <si>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</si>
  <si>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</si>
  <si>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</si>
  <si>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</si>
  <si>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</si>
  <si>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</si>
  <si>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</si>
  <si>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</si>
  <si>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</si>
  <si>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</si>
  <si>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</si>
  <si>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</si>
  <si>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</si>
  <si>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</si>
  <si>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</si>
  <si>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</si>
  <si>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</si>
  <si>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</si>
  <si>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</si>
  <si>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</si>
  <si>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</si>
  <si>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</si>
  <si>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</si>
  <si>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</si>
  <si>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</si>
  <si>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</si>
  <si>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</si>
  <si>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</si>
  <si>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</si>
  <si>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</si>
  <si>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</si>
  <si>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</si>
  <si>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</si>
  <si>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</si>
  <si>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</si>
  <si>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</si>
  <si>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</si>
  <si>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</si>
  <si>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</si>
  <si>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</si>
  <si>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</si>
  <si>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</si>
  <si>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</si>
  <si>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</si>
  <si>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</si>
  <si>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</si>
  <si>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</si>
  <si>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</si>
  <si>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</si>
  <si>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</si>
  <si>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</si>
  <si>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</si>
  <si>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</si>
  <si>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</si>
  <si>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</si>
  <si>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</si>
  <si>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</si>
  <si>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</si>
  <si>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</si>
  <si>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</si>
  <si>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</si>
  <si>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</si>
  <si>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</si>
  <si>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</si>
  <si>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</si>
  <si>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</si>
  <si>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</si>
  <si>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</si>
  <si>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</si>
  <si>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</si>
  <si>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</si>
  <si>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</si>
  <si>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</si>
  <si>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</si>
  <si>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</si>
  <si>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</si>
  <si>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</si>
  <si>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</si>
  <si>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</si>
  <si>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</si>
  <si>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</si>
  <si>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</si>
  <si>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</si>
  <si>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</si>
  <si>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</si>
  <si>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</si>
  <si>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</si>
  <si>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</si>
  <si>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</si>
  <si>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</si>
  <si>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</si>
  <si>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</si>
  <si>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</si>
  <si>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</si>
  <si>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</si>
  <si>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</si>
  <si>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</si>
  <si>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</si>
  <si>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</si>
  <si>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</si>
  <si>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</si>
  <si>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</si>
  <si>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</si>
  <si>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</si>
  <si>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</si>
  <si>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</si>
  <si>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</si>
  <si>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</si>
  <si>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</si>
  <si>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</si>
  <si>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</si>
  <si>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</si>
  <si>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</si>
  <si>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</si>
  <si>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</si>
  <si>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</si>
  <si>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</si>
  <si>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</si>
  <si>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</si>
  <si>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</si>
  <si>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</si>
  <si>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</si>
  <si>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</si>
  <si>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</si>
  <si>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</si>
  <si>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</si>
  <si>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</si>
  <si>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</si>
  <si>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</si>
  <si>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</si>
  <si>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</si>
  <si>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</si>
  <si>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</si>
  <si>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</si>
  <si>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</si>
  <si>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</si>
  <si>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</si>
  <si>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</si>
  <si>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</si>
  <si>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</si>
  <si>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</si>
  <si>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</si>
  <si>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</si>
  <si>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</si>
  <si>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</si>
  <si>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</si>
  <si>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</si>
  <si>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</si>
  <si>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</si>
  <si>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</si>
  <si>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</si>
  <si>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</si>
  <si>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</si>
  <si>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</si>
  <si>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</si>
  <si>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</si>
  <si>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</si>
  <si>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</si>
  <si>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</si>
  <si>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</si>
  <si>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</si>
  <si>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</si>
  <si>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</si>
  <si>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</si>
  <si>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</si>
  <si>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</si>
  <si>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</si>
  <si>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</si>
  <si>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</si>
  <si>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</si>
  <si>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</si>
  <si>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</si>
  <si>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</si>
  <si>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</si>
  <si>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</si>
  <si>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</si>
  <si>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</si>
  <si>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</si>
  <si>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</si>
  <si>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</si>
  <si>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</si>
  <si>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</si>
  <si>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</si>
  <si>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</si>
  <si>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</si>
  <si>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</si>
  <si>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</si>
  <si>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</si>
  <si>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</si>
  <si>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</si>
  <si>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</si>
  <si>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</si>
  <si>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</si>
  <si>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</si>
  <si>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</si>
  <si>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</si>
  <si>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</si>
  <si>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</si>
  <si>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</si>
  <si>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</si>
  <si>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</si>
  <si>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</si>
  <si>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</si>
  <si>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</si>
  <si>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</si>
  <si>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</si>
  <si>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</si>
  <si>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</si>
  <si>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</si>
  <si>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</si>
  <si>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</si>
  <si>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</si>
  <si>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</si>
  <si>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</si>
  <si>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</si>
  <si>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</si>
  <si>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</si>
  <si>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</si>
  <si>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</si>
  <si>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</si>
  <si>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</si>
  <si>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</si>
  <si>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</si>
  <si>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</si>
  <si>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</si>
  <si>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</si>
  <si>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</si>
  <si>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</si>
  <si>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</si>
  <si>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</si>
  <si>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</si>
  <si>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</si>
  <si>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</si>
  <si>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</si>
  <si>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</si>
  <si>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</si>
  <si>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</si>
  <si>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</si>
  <si>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</si>
  <si>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</si>
  <si>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</si>
  <si>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</si>
  <si>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</si>
  <si>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</si>
  <si>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</si>
  <si>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</si>
  <si>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</si>
  <si>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</si>
  <si>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</si>
  <si>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</si>
  <si>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</si>
  <si>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</si>
  <si>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</si>
  <si>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</si>
  <si>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</si>
  <si>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</si>
  <si>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</si>
  <si>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</si>
  <si>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</si>
  <si>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</si>
  <si>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</si>
  <si>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</si>
  <si>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</si>
  <si>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</si>
  <si>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</si>
  <si>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</si>
  <si>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</si>
  <si>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</si>
  <si>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</si>
  <si>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</si>
  <si>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</si>
  <si>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</si>
  <si>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</si>
  <si>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</si>
  <si>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</si>
  <si>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</si>
  <si>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</si>
  <si>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</si>
  <si>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</si>
  <si>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</si>
  <si>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</si>
  <si>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</si>
  <si>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</si>
  <si>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</si>
  <si>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</si>
  <si>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</si>
  <si>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</si>
  <si>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</si>
  <si>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</si>
  <si>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</si>
  <si>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</si>
  <si>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</si>
  <si>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</si>
  <si>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</si>
  <si>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</si>
  <si>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</si>
  <si>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</si>
  <si>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</si>
  <si>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</si>
  <si>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</si>
  <si>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</si>
  <si>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</si>
  <si>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</si>
  <si>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</si>
  <si>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</si>
  <si>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</si>
  <si>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</si>
  <si>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</si>
  <si>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</si>
  <si>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</si>
  <si>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</si>
  <si>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</si>
  <si>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</si>
  <si>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</si>
  <si>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</si>
  <si>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</si>
  <si>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</si>
  <si>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</si>
  <si>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</si>
  <si>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</si>
  <si>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</si>
  <si>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</si>
  <si>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</si>
  <si>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</si>
  <si>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</si>
  <si>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</si>
  <si>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</si>
  <si>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</si>
  <si>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</si>
  <si>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</si>
  <si>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</si>
  <si>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</si>
  <si>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</si>
  <si>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</si>
  <si>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</si>
  <si>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</si>
  <si>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</si>
  <si>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</si>
  <si>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</si>
  <si>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</si>
  <si>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</si>
  <si>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</si>
  <si>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</si>
  <si>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</si>
  <si>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</si>
  <si>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</si>
  <si>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</si>
  <si>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</si>
  <si>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</si>
  <si>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</si>
  <si>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</si>
  <si>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</si>
  <si>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</si>
  <si>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</si>
  <si>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</si>
  <si>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</si>
  <si>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</si>
  <si>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</si>
  <si>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</si>
  <si>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</si>
  <si>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</si>
  <si>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</si>
  <si>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</si>
  <si>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</si>
  <si>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</si>
  <si>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</si>
  <si>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</si>
  <si>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</si>
  <si>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</si>
  <si>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</si>
  <si>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</si>
  <si>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</si>
  <si>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</si>
  <si>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</si>
  <si>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</si>
  <si>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</si>
  <si>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</si>
  <si>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</si>
  <si>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</si>
  <si>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</si>
  <si>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</si>
  <si>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</si>
  <si>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</si>
  <si>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</si>
  <si>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</si>
  <si>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</si>
  <si>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</si>
  <si>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</si>
  <si>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</si>
  <si>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</si>
  <si>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</si>
  <si>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</si>
  <si>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</si>
  <si>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</si>
  <si>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</si>
  <si>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</si>
  <si>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</si>
  <si>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</si>
  <si>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</si>
  <si>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</si>
  <si>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</si>
  <si>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</si>
  <si>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</si>
  <si>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</si>
  <si>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</si>
  <si>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</si>
  <si>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</si>
  <si>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</si>
  <si>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</si>
  <si>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</si>
  <si>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</si>
  <si>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</si>
  <si>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</si>
  <si>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</si>
  <si>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</si>
  <si>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</si>
  <si>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</si>
  <si>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</si>
  <si>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</si>
  <si>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</si>
  <si>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</si>
  <si>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</si>
  <si>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</si>
  <si>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</si>
  <si>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</si>
  <si>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</si>
  <si>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</si>
  <si>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</si>
  <si>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</si>
  <si>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</si>
  <si>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</si>
  <si>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</si>
  <si>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</si>
  <si>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</si>
  <si>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</si>
  <si>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</si>
  <si>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</si>
  <si>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</si>
  <si>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</si>
  <si>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</si>
  <si>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</si>
  <si>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</si>
  <si>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</si>
  <si>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</si>
  <si>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</si>
  <si>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</si>
  <si>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</si>
  <si>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</si>
  <si>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</si>
  <si>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</si>
  <si>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</si>
  <si>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</si>
  <si>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</si>
  <si>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</si>
  <si>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</si>
  <si>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</si>
  <si>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</si>
  <si>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</si>
  <si>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</si>
  <si>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</si>
  <si>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</si>
  <si>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</si>
  <si>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</si>
  <si>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</si>
  <si>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</si>
  <si>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</si>
  <si>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</si>
  <si>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</si>
  <si>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</si>
  <si>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</si>
  <si>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</si>
  <si>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</si>
  <si>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</si>
  <si>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</si>
  <si>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</si>
  <si>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</si>
  <si>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</si>
  <si>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</si>
  <si>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</si>
  <si>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</si>
  <si>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</si>
  <si>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</si>
  <si>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</si>
  <si>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</si>
  <si>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</si>
  <si>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</si>
  <si>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</si>
  <si>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</si>
  <si>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</si>
  <si>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</si>
  <si>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</si>
  <si>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</si>
  <si>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</si>
  <si>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</si>
  <si>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</si>
  <si>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</si>
  <si>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</si>
  <si>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</si>
  <si>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</si>
  <si>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</si>
  <si>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</si>
  <si>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</si>
  <si>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</si>
  <si>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</si>
  <si>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</si>
  <si>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</si>
  <si>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</si>
  <si>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</si>
  <si>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</si>
  <si>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</si>
  <si>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</si>
  <si>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</si>
  <si>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</si>
  <si>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</si>
  <si>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</si>
  <si>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</si>
  <si>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</si>
  <si>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</si>
  <si>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</si>
  <si>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</si>
  <si>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</si>
  <si>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</si>
  <si>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</si>
  <si>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</si>
  <si>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</si>
  <si>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</si>
  <si>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</si>
  <si>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</si>
  <si>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</si>
  <si>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</si>
  <si>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</si>
  <si>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</si>
  <si>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</si>
  <si>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</si>
  <si>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</si>
  <si>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</si>
  <si>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</si>
  <si>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</si>
  <si>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</si>
  <si>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</si>
  <si>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</si>
  <si>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</si>
  <si>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</si>
  <si>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</si>
  <si>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</si>
  <si>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</si>
  <si>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</si>
  <si>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</si>
  <si>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</si>
  <si>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</si>
  <si>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</si>
  <si>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</si>
  <si>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</si>
  <si>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</si>
  <si>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</si>
  <si>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</si>
  <si>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</si>
  <si>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</si>
  <si>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</si>
  <si>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</si>
  <si>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</si>
  <si>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</si>
  <si>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</si>
  <si>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</si>
  <si>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</si>
  <si>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</si>
  <si>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</si>
  <si>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</si>
  <si>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</si>
  <si>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</si>
  <si>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</si>
  <si>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</si>
  <si>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</si>
  <si>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</si>
  <si>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</si>
  <si>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</si>
  <si>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</si>
  <si>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</si>
  <si>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</si>
  <si>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</si>
  <si>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</si>
  <si>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</si>
  <si>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</si>
  <si>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</si>
  <si>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</si>
  <si>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</si>
  <si>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</si>
  <si>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</si>
  <si>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</si>
  <si>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</si>
  <si>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</si>
  <si>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</si>
  <si>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</si>
  <si>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</si>
  <si>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</si>
  <si>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</si>
  <si>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</si>
  <si>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</si>
  <si>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</si>
  <si>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</si>
  <si>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</si>
  <si>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</si>
  <si>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</si>
  <si>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</si>
  <si>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</si>
  <si>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</si>
  <si>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</si>
  <si>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</si>
  <si>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</si>
  <si>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</si>
  <si>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</si>
  <si>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</si>
  <si>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</si>
  <si>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</si>
  <si>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</si>
  <si>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</si>
  <si>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</si>
  <si>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</si>
  <si>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</si>
  <si>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</si>
  <si>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</si>
  <si>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</si>
  <si>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</si>
  <si>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</si>
  <si>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</si>
  <si>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</si>
  <si>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</si>
  <si>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</si>
  <si>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</si>
  <si>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</si>
  <si>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</si>
  <si>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</si>
  <si>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</si>
  <si>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</si>
  <si>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</si>
  <si>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</si>
  <si>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</si>
  <si>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</si>
  <si>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</si>
  <si>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</si>
  <si>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</si>
  <si>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</si>
  <si>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</si>
  <si>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</si>
  <si>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</si>
  <si>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</si>
  <si>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</si>
  <si>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</si>
  <si>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</si>
  <si>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</si>
  <si>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</si>
  <si>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</si>
  <si>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</si>
  <si>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</si>
  <si>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</si>
  <si>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</si>
  <si>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</si>
  <si>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</si>
  <si>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</si>
  <si>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</si>
  <si>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</si>
  <si>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</si>
  <si>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</si>
  <si>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</si>
  <si>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</si>
  <si>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</si>
  <si>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</si>
  <si>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</si>
  <si>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</si>
  <si>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</si>
  <si>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</si>
  <si>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</si>
  <si>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</si>
  <si>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</si>
  <si>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</si>
  <si>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</si>
  <si>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</si>
  <si>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</si>
  <si>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</si>
  <si>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</si>
  <si>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</si>
  <si>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</si>
  <si>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</si>
  <si>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</si>
  <si>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</si>
  <si>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</si>
  <si>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</si>
  <si>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</si>
  <si>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</si>
  <si>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</si>
  <si>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</si>
  <si>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</si>
  <si>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</si>
  <si>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</si>
  <si>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</si>
  <si>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</si>
  <si>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</si>
  <si>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</si>
  <si>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</si>
  <si>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</si>
  <si>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</si>
  <si>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</si>
  <si>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</si>
  <si>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</si>
  <si>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</si>
  <si>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</si>
  <si>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</si>
  <si>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</si>
  <si>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</si>
  <si>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</si>
  <si>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</si>
  <si>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</si>
  <si>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</si>
  <si>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</si>
  <si>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</si>
  <si>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</si>
  <si>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</si>
  <si>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</si>
  <si>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</si>
  <si>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</si>
  <si>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</si>
  <si>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</si>
  <si>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</si>
  <si>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</si>
  <si>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</si>
  <si>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</si>
  <si>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</si>
  <si>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</si>
  <si>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</si>
  <si>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</si>
  <si>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</si>
  <si>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</si>
  <si>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</si>
  <si>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</si>
  <si>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</si>
  <si>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</si>
  <si>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</si>
  <si>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</si>
  <si>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</si>
  <si>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</si>
  <si>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</si>
  <si>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</si>
  <si>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</si>
  <si>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</si>
  <si>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</si>
  <si>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</si>
  <si>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</si>
  <si>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</si>
  <si>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</si>
  <si>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</si>
  <si>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</si>
  <si>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</si>
  <si>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</si>
  <si>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</si>
  <si>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</si>
  <si>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</si>
  <si>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</si>
  <si>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</si>
  <si>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</si>
  <si>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</si>
  <si>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</si>
  <si>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</si>
  <si>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</si>
  <si>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</si>
  <si>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</si>
  <si>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</si>
  <si>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</si>
  <si>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</si>
  <si>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</si>
  <si>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</si>
  <si>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</si>
  <si>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</si>
  <si>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</si>
  <si>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</si>
  <si>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</si>
  <si>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</si>
  <si>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</si>
  <si>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</si>
  <si>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</si>
  <si>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</si>
  <si>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</si>
  <si>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</si>
  <si>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</si>
  <si>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</si>
  <si>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</si>
  <si>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</si>
  <si>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</si>
  <si>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</si>
  <si>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</si>
  <si>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</si>
  <si>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</si>
  <si>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</si>
  <si>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</si>
  <si>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</si>
  <si>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</si>
  <si>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</si>
  <si>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</si>
  <si>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</si>
  <si>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</si>
  <si>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</si>
  <si>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</si>
  <si>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</si>
  <si>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</si>
  <si>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</si>
  <si>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</si>
  <si>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</si>
  <si>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</si>
  <si>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</si>
  <si>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</si>
  <si>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</si>
  <si>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</si>
  <si>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</si>
  <si>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</si>
  <si>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</si>
  <si>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</si>
  <si>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</si>
  <si>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</si>
  <si>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</si>
  <si>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</si>
  <si>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</si>
  <si>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</si>
  <si>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</si>
  <si>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</si>
  <si>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</si>
  <si>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</si>
  <si>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</si>
  <si>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</si>
  <si>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</si>
  <si>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</si>
  <si>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</si>
  <si>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</si>
  <si>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</si>
  <si>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</si>
  <si>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</si>
  <si>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</si>
  <si>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</si>
  <si>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</si>
  <si>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</si>
  <si>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</si>
  <si>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</si>
  <si>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</si>
  <si>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</si>
  <si>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</si>
  <si>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</si>
  <si>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</si>
  <si>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</si>
  <si>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</si>
  <si>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</si>
  <si>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</si>
  <si>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</si>
  <si>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</si>
  <si>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</si>
  <si>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</si>
  <si>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</si>
  <si>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</si>
  <si>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</si>
  <si>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</si>
  <si>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</si>
  <si>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</si>
  <si>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</si>
  <si>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</si>
  <si>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</si>
  <si>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</si>
  <si>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</si>
  <si>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</si>
  <si>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</si>
  <si>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</si>
  <si>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</si>
  <si>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</si>
  <si>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</si>
  <si>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</si>
  <si>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</si>
  <si>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</si>
  <si>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</si>
  <si>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</si>
  <si>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</si>
  <si>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</si>
  <si>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</si>
  <si>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</si>
  <si>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</si>
  <si>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</si>
  <si>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</si>
  <si>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</si>
  <si>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</si>
  <si>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</si>
  <si>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</si>
  <si>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</si>
  <si>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</si>
  <si>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</si>
  <si>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</si>
  <si>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</si>
  <si>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</si>
  <si>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</si>
  <si>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</si>
  <si>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</si>
  <si>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</si>
  <si>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</si>
  <si>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</si>
  <si>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</si>
  <si>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</si>
  <si>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</si>
  <si>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</si>
  <si>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</si>
  <si>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</si>
  <si>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</si>
  <si>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</si>
  <si>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</si>
  <si>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</si>
  <si>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</si>
  <si>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</si>
  <si>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</si>
  <si>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</si>
  <si>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</si>
  <si>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</si>
  <si>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</si>
  <si>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</si>
  <si>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</si>
  <si>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</si>
  <si>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</si>
  <si>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</si>
  <si>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</si>
  <si>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</si>
  <si>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</si>
  <si>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</si>
  <si>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</si>
  <si>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</si>
  <si>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</si>
  <si>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</si>
  <si>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</si>
  <si>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</si>
  <si>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</si>
  <si>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</si>
  <si>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</si>
  <si>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</si>
  <si>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</si>
  <si>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</si>
  <si>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</si>
  <si>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</si>
  <si>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</si>
  <si>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</si>
  <si>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</si>
  <si>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</si>
  <si>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</si>
  <si>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</si>
  <si>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</si>
  <si>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</si>
  <si>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</si>
  <si>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</si>
  <si>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</si>
  <si>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</si>
  <si>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</si>
  <si>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</si>
  <si>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</si>
  <si>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</si>
  <si>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</si>
  <si>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</si>
  <si>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</si>
  <si>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</si>
  <si>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</si>
  <si>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</si>
  <si>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</si>
  <si>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</si>
  <si>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</si>
  <si>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</si>
  <si>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</si>
  <si>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</si>
  <si>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</si>
  <si>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</si>
  <si>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</si>
  <si>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</si>
  <si>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</si>
  <si>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</si>
  <si>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</si>
  <si>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</si>
  <si>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</si>
  <si>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</si>
  <si>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</si>
  <si>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</si>
  <si>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</si>
  <si>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</si>
  <si>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</si>
  <si>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</si>
  <si>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</si>
  <si>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</si>
  <si>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</si>
  <si>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</si>
  <si>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</si>
  <si>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</si>
  <si>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</si>
  <si>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</si>
  <si>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</si>
  <si>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</si>
  <si>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</si>
  <si>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</si>
  <si>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</si>
  <si>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</si>
  <si>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</si>
  <si>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</si>
  <si>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</si>
  <si>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</si>
  <si>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</si>
  <si>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</si>
  <si>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</si>
  <si>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</si>
  <si>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</si>
  <si>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</si>
  <si>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</si>
  <si>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</si>
  <si>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</si>
  <si>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</si>
  <si>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</si>
  <si>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</si>
  <si>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</si>
  <si>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</si>
  <si>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</si>
  <si>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</si>
  <si>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</si>
  <si>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</si>
  <si>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</si>
  <si>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</si>
  <si>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</si>
  <si>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</si>
  <si>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</si>
  <si>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</si>
  <si>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</si>
  <si>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</si>
  <si>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</si>
  <si>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</si>
  <si>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</si>
  <si>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</si>
  <si>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</si>
  <si>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</si>
  <si>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</si>
  <si>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</si>
  <si>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</si>
  <si>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</si>
  <si>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</si>
  <si>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</si>
  <si>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</si>
  <si>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</si>
  <si>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</si>
  <si>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</si>
  <si>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</si>
  <si>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</si>
  <si>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</si>
  <si>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</si>
  <si>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</si>
  <si>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</si>
  <si>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</si>
  <si>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</si>
  <si>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</si>
  <si>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</si>
  <si>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</si>
  <si>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</si>
  <si>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</si>
  <si>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</si>
  <si>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</si>
  <si>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</si>
  <si>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</si>
  <si>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</si>
  <si>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</si>
  <si>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</si>
  <si>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</si>
  <si>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</si>
  <si>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</si>
  <si>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</si>
  <si>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</si>
  <si>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</si>
  <si>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</si>
  <si>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</si>
  <si>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</si>
  <si>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</si>
  <si>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</si>
  <si>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</si>
  <si>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</si>
  <si>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</si>
  <si>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</si>
  <si>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</si>
  <si>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</si>
  <si>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</si>
  <si>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</si>
  <si>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</si>
  <si>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</si>
  <si>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</si>
  <si>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</si>
  <si>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</si>
  <si>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</si>
  <si>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</si>
  <si>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</si>
  <si>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</si>
  <si>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</si>
  <si>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</si>
  <si>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</si>
  <si>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</si>
  <si>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</si>
  <si>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</si>
  <si>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</si>
  <si>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</si>
  <si>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</si>
  <si>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</si>
  <si>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</si>
  <si>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</si>
  <si>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</si>
  <si>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</si>
  <si>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</si>
  <si>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</si>
  <si>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</si>
  <si>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</si>
  <si>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</si>
  <si>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</si>
  <si>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</si>
  <si>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</si>
  <si>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</si>
  <si>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</si>
  <si>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</si>
  <si>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</si>
  <si>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</si>
  <si>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</si>
  <si>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</si>
  <si>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</si>
  <si>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</si>
  <si>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</si>
  <si>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</si>
  <si>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</si>
  <si>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</si>
  <si>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</si>
  <si>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</si>
  <si>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</si>
  <si>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</si>
  <si>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</si>
  <si>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</si>
  <si>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</si>
  <si>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</si>
  <si>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</si>
  <si>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</si>
  <si>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</si>
  <si>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</si>
  <si>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</si>
  <si>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</si>
  <si>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</si>
  <si>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</si>
  <si>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</si>
  <si>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</si>
  <si>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</si>
  <si>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</si>
  <si>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</si>
  <si>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</si>
  <si>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</si>
  <si>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</si>
  <si>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</si>
  <si>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</si>
  <si>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</si>
  <si>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</si>
  <si>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</si>
  <si>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</si>
  <si>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</si>
  <si>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</si>
  <si>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</si>
  <si>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</si>
  <si>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</si>
  <si>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</si>
  <si>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</si>
  <si>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</si>
  <si>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</si>
  <si>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</si>
  <si>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</si>
  <si>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</si>
  <si>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</si>
  <si>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</si>
  <si>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</si>
  <si>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</si>
  <si>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</si>
  <si>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</si>
  <si>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</si>
  <si>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</si>
  <si>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</si>
  <si>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</si>
  <si>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</si>
  <si>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</si>
  <si>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</si>
  <si>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</si>
  <si>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</si>
  <si>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</si>
  <si>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</si>
  <si>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</si>
  <si>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</si>
  <si>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</si>
  <si>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</si>
  <si>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</si>
  <si>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</si>
  <si>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</si>
  <si>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</si>
  <si>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</si>
  <si>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</si>
  <si>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</si>
  <si>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</si>
  <si>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</si>
  <si>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</si>
  <si>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</si>
  <si>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</si>
  <si>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</si>
  <si>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</si>
  <si>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</si>
  <si>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</si>
  <si>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</si>
  <si>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</si>
  <si>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</si>
  <si>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</si>
  <si>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</si>
  <si>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</si>
  <si>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</si>
  <si>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</si>
  <si>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</si>
  <si>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</si>
  <si>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</si>
  <si>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</si>
  <si>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</si>
  <si>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</si>
  <si>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</si>
  <si>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</si>
  <si>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</si>
  <si>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</si>
  <si>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</si>
  <si>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</si>
  <si>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</si>
  <si>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</si>
  <si>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</si>
  <si>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</si>
  <si>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</si>
  <si>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</si>
  <si>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</si>
  <si>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</si>
  <si>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</si>
  <si>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</si>
  <si>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</si>
  <si>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</si>
  <si>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</si>
  <si>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</si>
  <si>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</si>
  <si>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</si>
  <si>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</si>
  <si>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</si>
  <si>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</si>
  <si>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</si>
  <si>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</si>
  <si>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</si>
  <si>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</si>
  <si>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</si>
  <si>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</si>
  <si>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</si>
  <si>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</si>
  <si>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</si>
  <si>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</si>
  <si>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</si>
  <si>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</si>
  <si>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</si>
  <si>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</si>
  <si>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</si>
  <si>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</si>
  <si>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</si>
  <si>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</si>
  <si>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</si>
  <si>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</si>
  <si>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</si>
  <si>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</si>
  <si>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</si>
  <si>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</si>
  <si>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</si>
  <si>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</si>
  <si>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</si>
  <si>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</si>
  <si>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</si>
  <si>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</si>
  <si>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</si>
  <si>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</si>
  <si>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</si>
  <si>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</si>
  <si>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</si>
  <si>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</si>
  <si>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</si>
  <si>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</si>
  <si>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</si>
  <si>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</si>
  <si>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</si>
  <si>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</si>
  <si>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</si>
  <si>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</si>
  <si>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</si>
  <si>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</si>
  <si>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</si>
  <si>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</si>
  <si>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</si>
  <si>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</si>
  <si>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</si>
  <si>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</si>
  <si>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</si>
  <si>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</si>
  <si>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</si>
  <si>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</si>
  <si>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</si>
  <si>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</si>
  <si>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</si>
  <si>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</si>
  <si>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</si>
  <si>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</si>
  <si>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</si>
  <si>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</si>
  <si>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</si>
  <si>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</si>
  <si>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</si>
  <si>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</si>
  <si>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</si>
  <si>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</si>
  <si>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</si>
  <si>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</si>
  <si>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</si>
  <si>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</si>
  <si>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</si>
  <si>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</si>
  <si>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</si>
  <si>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</si>
  <si>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</si>
  <si>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</si>
  <si>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</si>
  <si>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</si>
  <si>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</si>
  <si>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</si>
  <si>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</si>
  <si>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</si>
  <si>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</si>
  <si>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</si>
  <si>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</si>
  <si>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</si>
  <si>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</si>
  <si>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</si>
  <si>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</si>
  <si>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</si>
  <si>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</si>
  <si>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</si>
  <si>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</si>
  <si>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</si>
  <si>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</si>
  <si>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</si>
  <si>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</si>
  <si>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</si>
  <si>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</si>
  <si>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</si>
  <si>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</si>
  <si>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</si>
  <si>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</si>
  <si>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</si>
  <si>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</si>
  <si>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</si>
  <si>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</si>
  <si>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</si>
  <si>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</si>
  <si>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</si>
  <si>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</si>
  <si>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</si>
  <si>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</si>
  <si>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</si>
  <si>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</si>
  <si>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</si>
  <si>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</si>
  <si>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</si>
  <si>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</si>
  <si>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</si>
  <si>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</si>
  <si>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</si>
  <si>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</si>
  <si>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</si>
  <si>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</si>
  <si>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</si>
  <si>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</si>
  <si>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</si>
  <si>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</si>
  <si>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</si>
  <si>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</si>
  <si>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</si>
  <si>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</si>
  <si>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</si>
  <si>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</si>
  <si>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</si>
  <si>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</si>
  <si>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</si>
  <si>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</si>
  <si>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</si>
  <si>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</si>
  <si>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</si>
  <si>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</si>
  <si>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</si>
  <si>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</si>
  <si>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</si>
  <si>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</si>
  <si>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</si>
  <si>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</si>
  <si>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</si>
  <si>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</si>
  <si>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</si>
  <si>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</si>
  <si>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</si>
  <si>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</si>
  <si>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</si>
  <si>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</si>
  <si>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</si>
  <si>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</si>
  <si>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</si>
  <si>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</si>
  <si>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</si>
  <si>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</si>
  <si>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</si>
  <si>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</si>
  <si>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</si>
  <si>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</si>
  <si>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</si>
  <si>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</si>
  <si>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</si>
  <si>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</si>
  <si>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</si>
  <si>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</si>
  <si>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</si>
  <si>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</si>
  <si>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</si>
  <si>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</si>
  <si>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</si>
  <si>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</si>
  <si>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</si>
  <si>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</si>
  <si>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</si>
  <si>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</si>
  <si>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</si>
  <si>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</si>
  <si>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</si>
  <si>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</si>
  <si>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</si>
  <si>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</si>
  <si>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</si>
  <si>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</si>
  <si>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</si>
  <si>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</si>
  <si>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</si>
  <si>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</si>
  <si>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</si>
  <si>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</si>
  <si>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</si>
  <si>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</si>
  <si>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</si>
  <si>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</si>
  <si>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</si>
  <si>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</si>
  <si>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</si>
  <si>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</si>
  <si>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</si>
  <si>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</si>
  <si>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</si>
  <si>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</si>
  <si>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</si>
  <si>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</si>
  <si>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</si>
  <si>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</si>
  <si>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</si>
  <si>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</si>
  <si>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</si>
  <si>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</si>
  <si>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</si>
  <si>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</si>
  <si>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</si>
  <si>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</si>
  <si>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</si>
  <si>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</si>
  <si>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</si>
  <si>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</si>
  <si>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</si>
  <si>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</si>
  <si>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</si>
  <si>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</si>
  <si>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</si>
  <si>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</si>
  <si>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</si>
  <si>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</si>
  <si>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</si>
  <si>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</si>
  <si>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</si>
  <si>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</si>
  <si>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</si>
  <si>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</si>
  <si>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</si>
  <si>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</si>
  <si>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</si>
  <si>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</si>
  <si>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</si>
  <si>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</si>
  <si>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</si>
  <si>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</si>
  <si>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</si>
  <si>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</si>
  <si>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</si>
  <si>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</si>
  <si>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</si>
  <si>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</si>
  <si>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</si>
  <si>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</si>
  <si>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</si>
  <si>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</si>
  <si>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</si>
  <si>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</si>
  <si>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</si>
  <si>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</si>
  <si>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</si>
  <si>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</si>
  <si>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</si>
  <si>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</si>
  <si>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</si>
  <si>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</si>
  <si>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</si>
  <si>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</si>
  <si>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</si>
  <si>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</si>
  <si>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</si>
  <si>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</si>
  <si>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</si>
  <si>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</si>
  <si>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</si>
  <si>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</si>
  <si>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</si>
  <si>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</si>
  <si>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</si>
  <si>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</si>
  <si>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</si>
  <si>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</si>
  <si>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</si>
  <si>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</si>
  <si>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</si>
  <si>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</si>
  <si>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</si>
  <si>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</si>
  <si>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</si>
  <si>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</si>
  <si>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</si>
  <si>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</si>
  <si>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</si>
  <si>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</si>
  <si>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</si>
  <si>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</si>
  <si>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</si>
  <si>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</si>
  <si>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</si>
  <si>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</si>
  <si>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</si>
  <si>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</si>
  <si>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</si>
  <si>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</si>
  <si>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</si>
  <si>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</si>
  <si>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</si>
  <si>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</si>
  <si>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</si>
  <si>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</si>
  <si>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</si>
  <si>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</si>
  <si>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</si>
  <si>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</si>
  <si>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</si>
  <si>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</si>
  <si>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</si>
  <si>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</si>
  <si>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</si>
  <si>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</si>
  <si>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</si>
  <si>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</si>
  <si>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</si>
  <si>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</si>
  <si>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</si>
  <si>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</si>
  <si>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</si>
  <si>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</si>
  <si>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</si>
  <si>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</si>
  <si>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</si>
  <si>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</si>
  <si>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</si>
  <si>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</si>
  <si>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</si>
  <si>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</si>
  <si>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</si>
  <si>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</si>
  <si>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</si>
  <si>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</si>
  <si>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</si>
  <si>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</si>
  <si>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</si>
  <si>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</si>
  <si>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</si>
  <si>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</si>
  <si>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</si>
  <si>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</si>
  <si>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</si>
  <si>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</si>
  <si>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</si>
  <si>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</si>
  <si>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</si>
  <si>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</si>
  <si>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</si>
  <si>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</si>
  <si>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</si>
  <si>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</si>
  <si>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</si>
  <si>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</si>
  <si>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</si>
  <si>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</si>
  <si>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</si>
  <si>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</si>
  <si>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</si>
  <si>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</si>
  <si>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</si>
  <si>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</si>
  <si>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</si>
  <si>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</si>
  <si>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</si>
  <si>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</si>
  <si>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</si>
  <si>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</si>
  <si>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</si>
  <si>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</si>
  <si>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</si>
  <si>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</si>
  <si>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</si>
  <si>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</si>
  <si>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</si>
  <si>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</si>
  <si>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</si>
  <si>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</si>
  <si>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</si>
  <si>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</si>
  <si>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</si>
  <si>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</si>
  <si>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</si>
  <si>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</si>
  <si>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</si>
  <si>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</si>
  <si>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</si>
  <si>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</si>
  <si>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</si>
  <si>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</si>
  <si>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</si>
  <si>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</si>
  <si>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</si>
  <si>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</si>
  <si>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</si>
  <si>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</si>
  <si>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</si>
  <si>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</si>
  <si>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</si>
  <si>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</si>
  <si>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</si>
  <si>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</si>
  <si>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</si>
  <si>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</si>
  <si>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</si>
  <si>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</si>
  <si>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</si>
  <si>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</si>
  <si>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</si>
  <si>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</si>
  <si>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</si>
  <si>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</si>
  <si>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</si>
  <si>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</si>
  <si>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</si>
  <si>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</si>
  <si>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</si>
  <si>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</si>
  <si>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</si>
  <si>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</si>
  <si>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</si>
  <si>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</si>
  <si>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</si>
  <si>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</si>
  <si>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</si>
  <si>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</si>
  <si>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</si>
  <si>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</si>
  <si>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</si>
  <si>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</si>
  <si>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</si>
  <si>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</si>
  <si>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</si>
  <si>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</si>
  <si>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</si>
  <si>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</si>
  <si>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</si>
  <si>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</si>
  <si>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</si>
  <si>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</si>
  <si>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</si>
  <si>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</si>
  <si>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</si>
  <si>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</si>
  <si>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</si>
  <si>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</si>
  <si>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</si>
  <si>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</si>
  <si>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</si>
  <si>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</si>
  <si>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</si>
  <si>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</si>
  <si>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</si>
  <si>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</si>
  <si>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</si>
  <si>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</si>
  <si>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</si>
  <si>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</si>
  <si>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</si>
  <si>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</si>
  <si>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</si>
  <si>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</si>
  <si>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</si>
  <si>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</si>
  <si>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</si>
  <si>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</si>
  <si>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</si>
  <si>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</si>
  <si>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</si>
  <si>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</si>
  <si>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</si>
  <si>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</si>
  <si>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</si>
  <si>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</si>
  <si>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</si>
  <si>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</si>
  <si>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</si>
  <si>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</si>
  <si>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</si>
  <si>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</si>
  <si>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</si>
  <si>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</si>
  <si>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</si>
  <si>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</si>
  <si>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</si>
  <si>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</si>
  <si>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</si>
  <si>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</si>
  <si>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</si>
  <si>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</si>
  <si>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</si>
  <si>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</si>
  <si>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</si>
  <si>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</si>
  <si>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</si>
  <si>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</si>
  <si>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</si>
  <si>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</si>
  <si>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</si>
  <si>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</si>
  <si>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</si>
  <si>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</si>
  <si>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</si>
  <si>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</si>
  <si>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</si>
  <si>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</si>
  <si>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</si>
  <si>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</si>
  <si>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</si>
  <si>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</si>
  <si>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</si>
  <si>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</si>
  <si>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</si>
  <si>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</si>
  <si>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</si>
  <si>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</si>
  <si>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</si>
  <si>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</si>
  <si>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</si>
  <si>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</si>
  <si>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</si>
  <si>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</si>
  <si>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</si>
  <si>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</si>
  <si>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</si>
  <si>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</si>
  <si>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</si>
  <si>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</si>
  <si>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</si>
  <si>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</si>
  <si>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</si>
  <si>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</si>
  <si>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</si>
  <si>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</si>
  <si>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</si>
  <si>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</si>
  <si>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</si>
  <si>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</si>
  <si>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</si>
  <si>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</si>
  <si>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</si>
  <si>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</si>
  <si>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</si>
  <si>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</si>
  <si>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</si>
  <si>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</si>
  <si>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</si>
  <si>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</si>
  <si>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</si>
  <si>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</si>
  <si>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</si>
  <si>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</si>
  <si>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</si>
  <si>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</si>
  <si>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</si>
  <si>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</si>
  <si>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</si>
  <si>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</si>
  <si>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</si>
  <si>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</si>
  <si>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</si>
  <si>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</si>
  <si>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</si>
  <si>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</si>
  <si>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</si>
  <si>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</si>
  <si>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</si>
  <si>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</si>
  <si>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</si>
  <si>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</si>
  <si>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</si>
  <si>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</si>
  <si>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</si>
  <si>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</si>
  <si>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</si>
  <si>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</si>
  <si>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</si>
  <si>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</si>
  <si>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</si>
  <si>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</si>
  <si>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</si>
  <si>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</si>
  <si>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</si>
  <si>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</si>
  <si>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</si>
  <si>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</si>
  <si>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</si>
  <si>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</si>
  <si>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</si>
  <si>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</si>
  <si>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</si>
  <si>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</si>
  <si>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</si>
  <si>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</si>
  <si>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</si>
  <si>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</si>
  <si>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</si>
  <si>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</si>
  <si>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</si>
  <si>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</si>
  <si>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</si>
  <si>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</si>
  <si>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</si>
  <si>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</si>
  <si>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</si>
  <si>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</si>
  <si>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</si>
  <si>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</si>
  <si>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</si>
  <si>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</si>
  <si>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</si>
  <si>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</si>
  <si>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</si>
  <si>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</si>
  <si>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</si>
  <si>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</si>
  <si>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</si>
  <si>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</si>
  <si>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</si>
  <si>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</si>
  <si>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</si>
  <si>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</si>
  <si>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</si>
  <si>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</si>
  <si>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</si>
  <si>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</si>
  <si>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</si>
  <si>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</si>
  <si>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</si>
  <si>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</si>
  <si>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</si>
  <si>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</si>
  <si>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</si>
  <si>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</si>
  <si>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</si>
  <si>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</si>
  <si>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</si>
  <si>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</si>
  <si>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</si>
  <si>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</si>
  <si>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</si>
  <si>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</si>
  <si>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</si>
  <si>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</si>
  <si>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</si>
  <si>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</si>
  <si>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</si>
  <si>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</si>
  <si>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</si>
  <si>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</si>
  <si>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</si>
  <si>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</si>
  <si>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</si>
  <si>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</si>
  <si>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</si>
  <si>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</si>
  <si>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</si>
  <si>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</si>
  <si>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</si>
  <si>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</si>
  <si>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</si>
  <si>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</si>
  <si>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</si>
  <si>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</si>
  <si>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</si>
  <si>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</si>
  <si>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</si>
  <si>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</si>
  <si>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</si>
  <si>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</si>
  <si>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</si>
  <si>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</si>
  <si>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</si>
  <si>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</si>
  <si>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</si>
  <si>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</si>
  <si>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</si>
  <si>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</si>
  <si>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</si>
  <si>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</si>
  <si>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</si>
  <si>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</si>
  <si>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</si>
  <si>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</si>
  <si>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</si>
  <si>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</si>
  <si>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</si>
  <si>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</si>
  <si>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</si>
  <si>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</si>
  <si>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</si>
  <si>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</si>
  <si>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</si>
  <si>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</si>
  <si>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</si>
  <si>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</si>
  <si>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</si>
  <si>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</si>
  <si>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</si>
  <si>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</si>
  <si>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</si>
  <si>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</si>
  <si>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</si>
  <si>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</si>
  <si>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</si>
  <si>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</si>
  <si>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</si>
  <si>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</si>
  <si>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</si>
  <si>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</si>
  <si>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</si>
  <si>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</si>
  <si>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</si>
  <si>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</si>
  <si>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</si>
  <si>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</si>
  <si>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</si>
  <si>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</si>
  <si>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</si>
  <si>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</si>
  <si>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</si>
  <si>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</si>
  <si>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</si>
  <si>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</si>
  <si>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</si>
  <si>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</si>
  <si>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</si>
  <si>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</si>
  <si>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</si>
  <si>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</si>
  <si>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</si>
  <si>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</si>
  <si>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</si>
  <si>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</si>
  <si>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</si>
  <si>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</si>
  <si>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</si>
  <si>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</si>
  <si>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</si>
  <si>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</si>
  <si>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</si>
  <si>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</si>
  <si>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</si>
  <si>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</si>
  <si>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</si>
  <si>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</si>
  <si>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</si>
  <si>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</si>
  <si>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</si>
  <si>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</si>
  <si>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</si>
  <si>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</si>
  <si>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</si>
  <si>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</si>
  <si>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</si>
  <si>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</si>
  <si>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</si>
  <si>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</si>
  <si>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</si>
  <si>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</si>
  <si>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</si>
  <si>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</si>
  <si>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</si>
  <si>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</si>
  <si>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</si>
  <si>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</si>
  <si>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</si>
  <si>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</si>
  <si>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</si>
  <si>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</si>
  <si>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</si>
  <si>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</si>
  <si>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</si>
  <si>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</si>
  <si>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</si>
  <si>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</si>
  <si>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</si>
  <si>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</si>
  <si>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</si>
  <si>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</si>
  <si>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</si>
  <si>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</si>
  <si>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</si>
  <si>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</si>
  <si>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</si>
  <si>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</si>
  <si>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</si>
  <si>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</si>
  <si>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</si>
  <si>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</si>
  <si>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</si>
  <si>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</si>
  <si>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</si>
  <si>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</si>
  <si>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</si>
  <si>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</si>
  <si>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</si>
  <si>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</si>
  <si>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</si>
  <si>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</si>
  <si>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</si>
  <si>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</si>
  <si>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</si>
  <si>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</si>
  <si>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</si>
  <si>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</si>
  <si>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</si>
  <si>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</si>
  <si>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</si>
  <si>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</si>
  <si>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</si>
  <si>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</si>
  <si>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</si>
  <si>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</si>
  <si>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</si>
  <si>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</si>
  <si>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</si>
  <si>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</si>
  <si>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</si>
  <si>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</si>
  <si>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</si>
  <si>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</si>
  <si>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</si>
  <si>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</si>
  <si>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</si>
  <si>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</si>
  <si>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</si>
  <si>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</si>
  <si>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</si>
  <si>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</si>
  <si>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</si>
  <si>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</si>
  <si>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</si>
  <si>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</si>
  <si>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</si>
  <si>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</si>
  <si>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</si>
  <si>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</si>
  <si>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</si>
  <si>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</si>
  <si>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</si>
  <si>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</si>
  <si>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</si>
  <si>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</si>
  <si>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</si>
  <si>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</si>
  <si>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</si>
  <si>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</si>
  <si>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</si>
  <si>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</si>
  <si>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</si>
  <si>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</si>
  <si>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</si>
  <si>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</si>
  <si>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</si>
  <si>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</si>
  <si>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</si>
  <si>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</si>
  <si>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</si>
  <si>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</si>
  <si>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</si>
  <si>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</si>
  <si>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</si>
  <si>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</si>
  <si>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</si>
  <si>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</si>
  <si>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</si>
  <si>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</si>
  <si>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</si>
  <si>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</si>
  <si>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</si>
  <si>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</si>
  <si>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</si>
  <si>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</si>
  <si>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</si>
  <si>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</si>
  <si>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</si>
  <si>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</si>
  <si>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</si>
  <si>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</si>
  <si>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</si>
  <si>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</si>
  <si>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</si>
  <si>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</si>
  <si>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</si>
  <si>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</si>
  <si>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</si>
  <si>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</si>
  <si>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</si>
  <si>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</si>
  <si>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</si>
  <si>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</si>
  <si>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</si>
  <si>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</si>
  <si>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</si>
  <si>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</si>
  <si>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</si>
  <si>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</si>
  <si>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</si>
  <si>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</si>
  <si>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</si>
  <si>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</si>
  <si>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</si>
  <si>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</si>
  <si>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</si>
  <si>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</si>
  <si>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</si>
  <si>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</si>
  <si>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</si>
  <si>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</si>
  <si>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</si>
  <si>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</si>
  <si>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</si>
  <si>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</si>
  <si>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</si>
  <si>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</si>
  <si>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</si>
  <si>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</si>
  <si>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</si>
  <si>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</si>
  <si>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</si>
  <si>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</si>
  <si>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</si>
  <si>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</si>
  <si>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</si>
  <si>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</si>
  <si>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</si>
  <si>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</si>
  <si>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</si>
  <si>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</si>
  <si>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</si>
  <si>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</si>
  <si>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</si>
  <si>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</si>
  <si>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</si>
  <si>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</si>
  <si>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</si>
  <si>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</si>
  <si>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</si>
  <si>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</si>
  <si>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</si>
  <si>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</si>
  <si>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</si>
  <si>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</si>
  <si>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</si>
  <si>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</si>
  <si>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</si>
  <si>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</si>
  <si>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</si>
  <si>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</si>
  <si>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</si>
  <si>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</si>
  <si>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</si>
  <si>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</si>
  <si>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</si>
  <si>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</si>
  <si>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</si>
  <si>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</si>
  <si>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</si>
  <si>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</si>
  <si>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</si>
  <si>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</si>
  <si>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</si>
  <si>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</si>
  <si>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</si>
  <si>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</si>
  <si>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</si>
  <si>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</si>
  <si>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</si>
  <si>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</si>
  <si>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</si>
  <si>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</si>
  <si>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</si>
  <si>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</si>
  <si>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</si>
  <si>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</si>
  <si>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</si>
  <si>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</si>
  <si>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</si>
  <si>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</si>
  <si>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</si>
  <si>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</si>
  <si>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</si>
  <si>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</si>
  <si>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</si>
  <si>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</si>
  <si>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</si>
  <si>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</si>
  <si>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</si>
  <si>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</si>
  <si>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</si>
  <si>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</si>
  <si>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</si>
  <si>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</si>
  <si>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</si>
  <si>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</si>
  <si>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</si>
  <si>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</si>
  <si>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</si>
  <si>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</si>
  <si>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</si>
  <si>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</si>
  <si>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</si>
  <si>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</si>
  <si>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</si>
  <si>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</si>
  <si>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</si>
  <si>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</si>
  <si>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</si>
  <si>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</si>
  <si>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</si>
  <si>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</si>
  <si>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</si>
  <si>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</si>
  <si>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</si>
  <si>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</si>
  <si>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</si>
  <si>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</si>
  <si>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</si>
  <si>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</si>
  <si>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</si>
  <si>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</si>
  <si>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</si>
  <si>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</si>
  <si>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</si>
  <si>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</si>
  <si>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</si>
  <si>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</si>
  <si>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</si>
  <si>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</si>
  <si>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</si>
  <si>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</si>
  <si>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</si>
  <si>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</si>
  <si>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</si>
  <si>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</si>
  <si>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</si>
  <si>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</si>
  <si>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</si>
  <si>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</si>
  <si>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</si>
  <si>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</si>
  <si>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</si>
  <si>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</si>
  <si>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</si>
  <si>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</si>
  <si>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</si>
  <si>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</si>
  <si>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</si>
  <si>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</si>
  <si>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</si>
  <si>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</si>
  <si>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</si>
  <si>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</si>
  <si>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</si>
  <si>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</si>
  <si>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</si>
  <si>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</si>
  <si>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</si>
  <si>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</si>
  <si>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</si>
  <si>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</si>
  <si>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</si>
  <si>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</si>
  <si>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</si>
  <si>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</si>
  <si>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</si>
  <si>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</si>
  <si>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</si>
  <si>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</si>
  <si>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</si>
  <si>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</si>
  <si>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</si>
  <si>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</si>
  <si>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</si>
  <si>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</si>
  <si>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</si>
  <si>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</si>
  <si>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</si>
  <si>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</si>
  <si>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</si>
  <si>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</si>
  <si>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</si>
  <si>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</si>
  <si>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</si>
  <si>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</si>
  <si>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</si>
  <si>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</si>
  <si>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</si>
  <si>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</si>
  <si>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</si>
  <si>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</si>
  <si>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</si>
  <si>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</si>
  <si>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</si>
  <si>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</si>
  <si>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</si>
  <si>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</si>
  <si>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</si>
  <si>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</si>
  <si>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</si>
  <si>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</si>
  <si>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</si>
  <si>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</si>
  <si>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</si>
  <si>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</si>
  <si>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</si>
  <si>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</si>
  <si>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</si>
  <si>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</si>
  <si>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</si>
  <si>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</si>
  <si>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</si>
  <si>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</si>
  <si>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</si>
  <si>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</si>
  <si>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</si>
  <si>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</si>
  <si>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</si>
  <si>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</si>
  <si>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</si>
  <si>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</si>
  <si>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</si>
  <si>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</si>
  <si>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</si>
  <si>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</si>
  <si>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</si>
  <si>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</si>
  <si>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</si>
  <si>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</si>
  <si>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</si>
  <si>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</si>
  <si>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</si>
  <si>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</si>
  <si>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</si>
  <si>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</si>
  <si>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</si>
  <si>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</si>
  <si>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</si>
  <si>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</si>
  <si>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</si>
  <si>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</si>
  <si>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</si>
  <si>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</si>
  <si>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</si>
  <si>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</si>
  <si>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</si>
  <si>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</si>
  <si>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</si>
  <si>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</si>
  <si>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</si>
  <si>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</si>
  <si>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</si>
  <si>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</si>
  <si>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</si>
  <si>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</si>
  <si>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</si>
  <si>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</si>
  <si>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</si>
  <si>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</si>
  <si>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</si>
  <si>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</si>
  <si>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</si>
  <si>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</si>
  <si>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</si>
  <si>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</si>
  <si>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</si>
  <si>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</si>
  <si>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</si>
  <si>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</si>
  <si>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</si>
  <si>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</si>
  <si>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</si>
  <si>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</si>
  <si>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</si>
  <si>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</si>
  <si>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</si>
  <si>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</si>
  <si>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</si>
  <si>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</si>
  <si>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</si>
  <si>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</si>
  <si>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</si>
  <si>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</si>
  <si>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</si>
  <si>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</si>
  <si>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</si>
  <si>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</si>
  <si>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</si>
  <si>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</si>
  <si>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</si>
  <si>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</si>
  <si>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</si>
  <si>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</si>
  <si>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</si>
  <si>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</si>
  <si>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</si>
  <si>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</si>
  <si>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</si>
  <si>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</si>
  <si>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</si>
  <si>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</si>
  <si>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</si>
  <si>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</si>
  <si>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</si>
  <si>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</si>
  <si>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</si>
  <si>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</si>
  <si>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</si>
  <si>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</si>
  <si>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</si>
  <si>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</si>
  <si>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</si>
  <si>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</si>
  <si>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</si>
  <si>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</si>
  <si>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</si>
  <si>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</si>
  <si>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</si>
  <si>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</si>
  <si>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</si>
  <si>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</si>
  <si>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</si>
  <si>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</si>
  <si>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</si>
  <si>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</si>
  <si>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</si>
  <si>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</si>
  <si>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</si>
  <si>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</si>
  <si>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</si>
  <si>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</si>
  <si>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</si>
  <si>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</si>
  <si>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</si>
  <si>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</si>
  <si>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</si>
  <si>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</si>
  <si>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</si>
  <si>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</si>
  <si>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</si>
  <si>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</si>
  <si>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</si>
  <si>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</si>
  <si>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</si>
  <si>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</si>
  <si>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</si>
  <si>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</si>
  <si>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</si>
  <si>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</si>
  <si>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</si>
  <si>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</si>
  <si>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</si>
  <si>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</si>
  <si>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</si>
  <si>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</si>
  <si>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</si>
  <si>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</si>
  <si>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</si>
  <si>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</si>
  <si>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</si>
  <si>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</si>
  <si>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</si>
  <si>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</si>
  <si>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</si>
  <si>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</si>
  <si>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</si>
  <si>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</si>
  <si>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</si>
  <si>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</si>
  <si>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</si>
  <si>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</si>
  <si>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</si>
  <si>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</si>
  <si>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</si>
  <si>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</si>
  <si>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</si>
  <si>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</si>
  <si>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</si>
  <si>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</si>
  <si>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</si>
  <si>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</si>
  <si>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</si>
  <si>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</si>
  <si>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</si>
  <si>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</si>
  <si>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</si>
  <si>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</si>
  <si>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</si>
  <si>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</si>
  <si>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</si>
  <si>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</si>
  <si>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</si>
  <si>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</si>
  <si>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</si>
  <si>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</si>
  <si>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</si>
  <si>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</si>
  <si>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</si>
  <si>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</si>
  <si>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</si>
  <si>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</si>
  <si>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</si>
  <si>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</si>
  <si>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</si>
  <si>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</si>
  <si>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</si>
  <si>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</si>
  <si>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</si>
  <si>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</si>
  <si>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</si>
  <si>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</si>
  <si>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</si>
  <si>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</si>
  <si>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</si>
  <si>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</si>
  <si>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</si>
  <si>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</si>
  <si>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</si>
  <si>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</si>
  <si>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</si>
  <si>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</si>
  <si>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</si>
  <si>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</si>
  <si>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</si>
  <si>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</si>
  <si>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</si>
  <si>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</si>
  <si>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</si>
  <si>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</si>
  <si>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</si>
  <si>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</si>
  <si>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</si>
  <si>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</si>
  <si>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</si>
  <si>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</si>
  <si>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</si>
  <si>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</si>
  <si>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</si>
  <si>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</si>
  <si>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</si>
  <si>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</si>
  <si>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</si>
  <si>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</si>
  <si>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</si>
  <si>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</si>
  <si>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</si>
  <si>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</si>
  <si>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</si>
  <si>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</si>
  <si>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</si>
  <si>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</si>
  <si>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</si>
  <si>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</si>
  <si>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</si>
  <si>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</si>
  <si>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</si>
  <si>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</si>
  <si>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</si>
  <si>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</si>
  <si>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</si>
  <si>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</si>
  <si>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</si>
  <si>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</si>
  <si>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</si>
  <si>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</si>
  <si>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</si>
  <si>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</si>
  <si>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</si>
  <si>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</si>
  <si>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</si>
  <si>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</si>
  <si>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</si>
  <si>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</si>
  <si>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</si>
  <si>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</si>
  <si>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</si>
  <si>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</si>
  <si>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</si>
  <si>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</si>
  <si>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</si>
  <si>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</si>
  <si>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</si>
  <si>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</si>
  <si>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</si>
  <si>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</si>
  <si>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</si>
  <si>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</si>
  <si>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</si>
  <si>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</si>
  <si>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</si>
  <si>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</si>
  <si>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</si>
  <si>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</si>
  <si>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</si>
  <si>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</si>
  <si>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</si>
  <si>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</si>
  <si>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</si>
  <si>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</si>
  <si>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</si>
  <si>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</si>
  <si>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</si>
  <si>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</si>
  <si>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</si>
  <si>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</si>
  <si>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</si>
  <si>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</si>
  <si>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</si>
  <si>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</si>
  <si>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</si>
  <si>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</si>
  <si>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</si>
  <si>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</si>
  <si>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</si>
  <si>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</si>
  <si>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</si>
  <si>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</si>
  <si>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</si>
  <si>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</si>
  <si>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</si>
  <si>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</si>
  <si>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</si>
  <si>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</si>
  <si>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</si>
  <si>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</si>
  <si>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</si>
  <si>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</si>
  <si>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</si>
  <si>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</si>
  <si>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</si>
  <si>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</si>
  <si>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</si>
  <si>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</si>
  <si>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</si>
  <si>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</si>
  <si>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</si>
  <si>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</si>
  <si>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</si>
  <si>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</si>
  <si>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</si>
  <si>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</si>
  <si>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</si>
  <si>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</si>
  <si>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</si>
  <si>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</si>
  <si>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</si>
  <si>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</si>
  <si>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</si>
  <si>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</si>
  <si>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</si>
  <si>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</si>
  <si>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</si>
  <si>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</si>
  <si>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</si>
  <si>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</si>
  <si>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</si>
  <si>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</si>
  <si>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</si>
  <si>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</si>
  <si>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</si>
  <si>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</si>
  <si>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</si>
  <si>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</si>
  <si>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</si>
  <si>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</si>
  <si>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</si>
  <si>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</si>
  <si>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</si>
  <si>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</si>
  <si>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</si>
  <si>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</si>
  <si>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</si>
  <si>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</si>
  <si>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</si>
  <si>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</si>
  <si>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</si>
  <si>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</si>
  <si>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</si>
  <si>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</si>
  <si>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</si>
  <si>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</si>
  <si>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</si>
  <si>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</si>
  <si>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</si>
  <si>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</si>
  <si>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</si>
  <si>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</si>
  <si>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</si>
  <si>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</si>
  <si>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</si>
  <si>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</si>
  <si>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</si>
  <si>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</si>
  <si>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</si>
  <si>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</si>
  <si>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</si>
  <si>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</si>
  <si>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</si>
  <si>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</si>
  <si>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</si>
  <si>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</si>
  <si>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</si>
  <si>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</si>
  <si>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</si>
  <si>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</si>
  <si>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</si>
  <si>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</si>
  <si>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</si>
  <si>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</si>
  <si>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</si>
  <si>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</si>
  <si>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</si>
  <si>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</si>
  <si>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</si>
  <si>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</si>
  <si>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</si>
  <si>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</si>
  <si>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</si>
  <si>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</si>
  <si>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</si>
  <si>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</si>
  <si>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</si>
  <si>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</si>
  <si>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</si>
  <si>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</si>
  <si>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</si>
  <si>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</si>
  <si>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</si>
  <si>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</si>
  <si>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</si>
  <si>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</si>
  <si>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</si>
  <si>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</si>
  <si>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</si>
  <si>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</si>
  <si>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</si>
  <si>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</si>
  <si>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</si>
  <si>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</si>
  <si>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</si>
  <si>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</si>
  <si>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</si>
  <si>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</si>
  <si>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</si>
  <si>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</si>
  <si>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</si>
  <si>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</si>
  <si>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</si>
  <si>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</si>
  <si>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</si>
  <si>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</si>
  <si>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</si>
  <si>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</si>
  <si>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</si>
  <si>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</si>
  <si>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</si>
  <si>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</si>
  <si>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</si>
  <si>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</si>
  <si>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</si>
  <si>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</si>
  <si>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</si>
  <si>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</si>
  <si>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</si>
  <si>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</si>
  <si>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</si>
  <si>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</si>
  <si>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</si>
  <si>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</si>
  <si>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</si>
  <si>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</si>
  <si>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</si>
  <si>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</si>
  <si>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</si>
  <si>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</si>
  <si>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</si>
  <si>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</si>
  <si>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</si>
  <si>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</si>
  <si>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</si>
  <si>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</si>
  <si>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</si>
  <si>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</si>
  <si>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</si>
  <si>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</si>
  <si>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</si>
  <si>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</si>
  <si>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</si>
  <si>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</si>
  <si>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</si>
  <si>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</si>
  <si>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</si>
  <si>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</si>
  <si>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</si>
  <si>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</si>
  <si>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</si>
  <si>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</si>
  <si>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</si>
  <si>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</si>
  <si>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</si>
  <si>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</si>
  <si>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</si>
  <si>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</si>
  <si>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</si>
  <si>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</si>
  <si>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</si>
  <si>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</si>
  <si>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</si>
  <si>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</si>
  <si>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</si>
  <si>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</si>
  <si>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</si>
  <si>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</si>
  <si>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</si>
  <si>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</si>
  <si>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</si>
  <si>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</si>
  <si>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</si>
  <si>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</si>
  <si>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</si>
  <si>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</si>
  <si>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</si>
  <si>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</si>
  <si>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</si>
  <si>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</si>
  <si>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</si>
  <si>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</si>
  <si>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</si>
  <si>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</si>
  <si>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</si>
  <si>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</si>
  <si>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</si>
  <si>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</si>
  <si>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</si>
  <si>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</si>
  <si>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</si>
  <si>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</si>
  <si>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</si>
  <si>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</si>
  <si>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</si>
  <si>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</si>
  <si>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</si>
  <si>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</si>
  <si>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</si>
  <si>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</si>
  <si>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</si>
  <si>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</si>
  <si>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</si>
  <si>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</si>
  <si>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</si>
  <si>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</si>
  <si>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</si>
  <si>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</si>
  <si>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</si>
  <si>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</si>
  <si>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</si>
  <si>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</si>
  <si>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</si>
  <si>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</si>
  <si>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</si>
  <si>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</si>
  <si>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</si>
  <si>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</si>
  <si>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</si>
  <si>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</si>
  <si>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</si>
  <si>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</si>
  <si>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</si>
  <si>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</si>
  <si>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</si>
  <si>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</si>
  <si>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</si>
  <si>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</si>
  <si>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</si>
  <si>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</si>
  <si>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</si>
  <si>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</si>
  <si>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</si>
  <si>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</si>
  <si>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</si>
  <si>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</si>
  <si>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</si>
  <si>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</si>
  <si>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</si>
  <si>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</si>
  <si>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</si>
  <si>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</si>
  <si>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</si>
  <si>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</si>
  <si>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</si>
  <si>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</si>
  <si>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</si>
  <si>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</si>
  <si>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</si>
  <si>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</si>
  <si>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</si>
  <si>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</si>
  <si>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</si>
  <si>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</si>
  <si>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</si>
  <si>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</si>
  <si>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</si>
  <si>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</si>
  <si>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</si>
  <si>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</si>
  <si>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</si>
  <si>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</si>
  <si>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</si>
  <si>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</si>
  <si>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</si>
  <si>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</si>
  <si>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</si>
  <si>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</si>
  <si>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</si>
  <si>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</si>
  <si>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</si>
  <si>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</si>
  <si>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</si>
  <si>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</si>
  <si>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</si>
  <si>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</si>
  <si>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</si>
  <si>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</si>
  <si>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</si>
  <si>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</si>
  <si>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</si>
  <si>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</si>
  <si>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</si>
  <si>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</si>
  <si>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</si>
  <si>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</si>
  <si>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</si>
  <si>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</si>
  <si>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</si>
  <si>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</si>
  <si>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</si>
  <si>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</si>
  <si>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</si>
  <si>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</si>
  <si>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</si>
  <si>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</si>
  <si>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</si>
  <si>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</si>
  <si>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</si>
  <si>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</si>
  <si>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</si>
  <si>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</si>
  <si>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</si>
  <si>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</si>
  <si>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</si>
  <si>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</si>
  <si>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</si>
  <si>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</si>
  <si>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</si>
  <si>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</si>
  <si>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</si>
  <si>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</si>
  <si>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</si>
  <si>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</si>
  <si>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</si>
  <si>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</si>
  <si>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</si>
  <si>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</si>
  <si>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</si>
  <si>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</si>
  <si>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</si>
  <si>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</si>
  <si>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</si>
  <si>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</si>
  <si>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</si>
  <si>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</si>
  <si>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</si>
  <si>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</si>
  <si>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</si>
  <si>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</si>
  <si>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</si>
  <si>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</si>
  <si>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</si>
  <si>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</si>
  <si>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</si>
  <si>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</si>
  <si>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</si>
  <si>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</si>
  <si>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</si>
  <si>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</si>
  <si>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</si>
  <si>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</si>
  <si>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</si>
  <si>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</si>
  <si>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</si>
  <si>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</si>
  <si>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</si>
  <si>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</si>
  <si>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</si>
  <si>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</si>
  <si>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</si>
  <si>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</si>
  <si>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</si>
  <si>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</si>
  <si>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</si>
  <si>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</si>
  <si>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</si>
  <si>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</si>
  <si>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</si>
  <si>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</si>
  <si>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</si>
  <si>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</si>
  <si>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</si>
  <si>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</si>
  <si>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</si>
  <si>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</si>
  <si>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</si>
  <si>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</si>
  <si>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</si>
  <si>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</si>
  <si>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</si>
  <si>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</si>
  <si>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</si>
  <si>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</si>
  <si>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</si>
  <si>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</si>
  <si>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</si>
  <si>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</si>
  <si>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</si>
  <si>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</si>
  <si>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</si>
  <si>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</si>
  <si>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</si>
  <si>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</si>
  <si>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</si>
  <si>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</si>
  <si>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</si>
  <si>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</si>
  <si>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</si>
  <si>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</si>
  <si>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</si>
  <si>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</si>
  <si>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</si>
  <si>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</si>
  <si>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</si>
  <si>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</si>
  <si>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</si>
  <si>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</si>
  <si>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</si>
  <si>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</si>
  <si>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</si>
  <si>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</si>
  <si>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</si>
  <si>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</si>
  <si>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</si>
  <si>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</si>
  <si>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</si>
  <si>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</si>
  <si>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</si>
  <si>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</si>
  <si>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</si>
  <si>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</si>
  <si>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</si>
  <si>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</si>
  <si>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</si>
  <si>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</si>
  <si>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</si>
  <si>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</si>
  <si>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</si>
  <si>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</si>
  <si>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</si>
  <si>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</si>
  <si>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</si>
  <si>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</si>
  <si>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</si>
  <si>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</si>
  <si>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</si>
  <si>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</si>
  <si>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</si>
  <si>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</si>
  <si>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</si>
  <si>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</si>
  <si>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</si>
  <si>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</si>
  <si>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</si>
  <si>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</si>
  <si>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</si>
  <si>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</si>
  <si>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</si>
  <si>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</si>
  <si>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</si>
  <si>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</si>
  <si>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</si>
  <si>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</si>
  <si>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</si>
  <si>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</si>
  <si>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</si>
  <si>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</si>
  <si>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</si>
  <si>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</si>
  <si>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</si>
  <si>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</si>
  <si>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</si>
  <si>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</si>
  <si>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</si>
  <si>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</si>
  <si>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</si>
  <si>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</si>
  <si>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</si>
  <si>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</si>
  <si>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</si>
  <si>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</si>
  <si>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</si>
  <si>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</si>
  <si>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</si>
  <si>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</si>
  <si>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</si>
  <si>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</si>
  <si>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</si>
  <si>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</si>
  <si>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</si>
  <si>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</si>
  <si>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</si>
  <si>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</si>
  <si>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</si>
  <si>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</si>
  <si>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</si>
  <si>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</si>
  <si>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</si>
  <si>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</si>
  <si>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</si>
  <si>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</si>
  <si>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</si>
  <si>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</si>
  <si>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</si>
  <si>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</si>
  <si>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</si>
  <si>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</si>
  <si>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</si>
  <si>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</si>
  <si>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</si>
  <si>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</si>
  <si>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</si>
  <si>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</si>
  <si>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</si>
  <si>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</si>
  <si>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</si>
  <si>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</si>
  <si>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</si>
  <si>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</si>
  <si>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</si>
  <si>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</si>
  <si>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</si>
  <si>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</si>
  <si>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</si>
  <si>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</si>
  <si>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</si>
  <si>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</si>
  <si>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</si>
  <si>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</si>
  <si>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</si>
  <si>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</si>
  <si>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</si>
  <si>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</si>
  <si>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</si>
  <si>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</si>
  <si>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</si>
  <si>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</si>
  <si>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</si>
  <si>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</si>
  <si>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</si>
  <si>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</si>
  <si>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</si>
  <si>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</si>
  <si>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</si>
  <si>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</si>
  <si>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</si>
  <si>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</si>
  <si>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</si>
  <si>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</si>
  <si>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</si>
  <si>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</si>
  <si>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</si>
  <si>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</si>
  <si>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</si>
  <si>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</si>
  <si>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</si>
  <si>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</si>
  <si>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</si>
  <si>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</si>
  <si>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</si>
  <si>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</si>
  <si>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</si>
  <si>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</si>
  <si>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</si>
  <si>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</si>
  <si>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</si>
  <si>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</si>
  <si>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</si>
  <si>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</si>
  <si>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</si>
  <si>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</si>
  <si>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</si>
  <si>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</si>
  <si>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</si>
  <si>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</si>
  <si>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</si>
  <si>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</si>
  <si>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</si>
  <si>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</si>
  <si>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</si>
  <si>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</si>
  <si>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</si>
  <si>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</si>
  <si>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</si>
  <si>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</si>
  <si>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</si>
  <si>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</si>
  <si>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</si>
  <si>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</si>
  <si>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</si>
  <si>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</si>
  <si>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</si>
  <si>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</si>
  <si>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</si>
  <si>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</si>
  <si>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</si>
  <si>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</si>
  <si>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</si>
  <si>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</si>
  <si>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</si>
  <si>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</si>
  <si>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</si>
  <si>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</si>
  <si>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</si>
  <si>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</si>
  <si>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</si>
  <si>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</si>
  <si>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</si>
  <si>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</si>
  <si>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</si>
  <si>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</si>
  <si>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</si>
  <si>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</si>
  <si>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</si>
  <si>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</si>
  <si>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</si>
  <si>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</si>
  <si>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</si>
  <si>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</si>
  <si>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</si>
  <si>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</si>
  <si>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</si>
  <si>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</si>
  <si>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</si>
  <si>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</si>
  <si>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</si>
  <si>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</si>
  <si>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</si>
  <si>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</si>
  <si>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</si>
  <si>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</si>
  <si>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</si>
  <si>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</si>
  <si>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</si>
  <si>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</si>
  <si>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</si>
  <si>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</si>
  <si>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</si>
  <si>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</si>
  <si>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</si>
  <si>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</si>
  <si>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</si>
  <si>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</si>
  <si>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</si>
  <si>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</si>
  <si>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</si>
  <si>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</si>
  <si>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</si>
  <si>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</si>
  <si>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</si>
  <si>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</si>
  <si>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</si>
  <si>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</si>
  <si>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</si>
  <si>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</si>
  <si>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</si>
  <si>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</si>
  <si>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</si>
  <si>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</si>
  <si>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</si>
  <si>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</si>
  <si>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</si>
  <si>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</si>
  <si>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</si>
  <si>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</si>
  <si>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</si>
  <si>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</si>
  <si>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</si>
  <si>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</si>
  <si>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</si>
  <si>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</si>
  <si>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</si>
  <si>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</si>
  <si>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</si>
  <si>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</si>
  <si>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</si>
  <si>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</si>
  <si>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</si>
  <si>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</si>
  <si>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</si>
  <si>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</si>
  <si>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</si>
  <si>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</si>
  <si>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</si>
  <si>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</si>
  <si>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</si>
  <si>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</si>
  <si>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</si>
  <si>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</si>
  <si>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</si>
  <si>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</si>
  <si>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</si>
  <si>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</si>
  <si>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</si>
  <si>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</si>
  <si>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</si>
  <si>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</si>
  <si>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</si>
  <si>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</si>
  <si>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</si>
  <si>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</si>
  <si>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</si>
  <si>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</si>
  <si>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</si>
  <si>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</si>
  <si>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</si>
  <si>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</si>
  <si>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</si>
  <si>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</si>
  <si>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</si>
  <si>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</si>
  <si>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</si>
  <si>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</si>
  <si>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</si>
  <si>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</si>
  <si>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</si>
  <si>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</si>
  <si>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</si>
  <si>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</si>
  <si>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</si>
  <si>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</si>
  <si>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</si>
  <si>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</si>
  <si>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</si>
  <si>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</si>
  <si>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</si>
  <si>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</si>
  <si>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</si>
  <si>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</si>
  <si>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</si>
  <si>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</si>
  <si>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</si>
  <si>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</si>
  <si>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</si>
  <si>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</si>
  <si>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</si>
  <si>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</si>
  <si>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</si>
  <si>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</si>
  <si>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</si>
  <si>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</si>
  <si>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</si>
  <si>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</si>
  <si>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</si>
  <si>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</si>
  <si>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</si>
  <si>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</si>
  <si>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</si>
  <si>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</si>
  <si>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</si>
  <si>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</si>
  <si>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</si>
  <si>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</si>
  <si>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</si>
  <si>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</si>
  <si>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</si>
  <si>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</si>
  <si>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</si>
  <si>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</si>
  <si>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</si>
  <si>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</si>
  <si>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</si>
  <si>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</si>
  <si>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</si>
  <si>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</si>
  <si>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</si>
  <si>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</si>
  <si>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</si>
  <si>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</si>
  <si>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</si>
  <si>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</si>
  <si>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</si>
  <si>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</si>
  <si>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</si>
  <si>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</si>
  <si>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</si>
  <si>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</si>
  <si>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</si>
  <si>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</si>
  <si>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</si>
  <si>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</si>
  <si>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</si>
  <si>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</si>
  <si>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</si>
  <si>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</si>
  <si>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</si>
  <si>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</si>
  <si>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</si>
  <si>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</si>
  <si>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</si>
  <si>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</si>
  <si>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</si>
  <si>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</si>
  <si>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</si>
  <si>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</si>
  <si>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</si>
  <si>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</si>
  <si>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</si>
  <si>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</si>
  <si>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</si>
  <si>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</si>
  <si>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</si>
  <si>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</si>
  <si>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</si>
  <si>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</si>
  <si>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</si>
  <si>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</si>
  <si>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</si>
  <si>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</si>
  <si>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</si>
  <si>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</si>
  <si>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</si>
  <si>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</si>
  <si>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</si>
  <si>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</si>
  <si>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</si>
  <si>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</si>
  <si>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</si>
  <si>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</si>
  <si>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</si>
  <si>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</si>
  <si>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</si>
  <si>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</si>
  <si>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</si>
  <si>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</si>
  <si>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</si>
  <si>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</si>
  <si>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</si>
  <si>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</si>
  <si>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</si>
  <si>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</si>
  <si>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</si>
  <si>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</si>
  <si>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</si>
  <si>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</si>
  <si>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</si>
  <si>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</si>
  <si>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</si>
  <si>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</si>
  <si>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</si>
  <si>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</si>
  <si>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</si>
  <si>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</si>
  <si>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</si>
  <si>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</si>
  <si>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</si>
  <si>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</si>
  <si>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</si>
  <si>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</si>
  <si>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</si>
  <si>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</si>
  <si>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</si>
  <si>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</si>
  <si>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</si>
  <si>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</si>
  <si>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</si>
  <si>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</si>
  <si>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</si>
  <si>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</si>
  <si>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</si>
  <si>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</si>
  <si>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</si>
  <si>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</si>
  <si>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</si>
  <si>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</si>
  <si>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</si>
  <si>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</si>
  <si>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</si>
  <si>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</si>
  <si>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</si>
  <si>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</si>
  <si>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</si>
  <si>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</si>
  <si>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</si>
  <si>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</si>
  <si>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</si>
  <si>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</si>
  <si>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</si>
  <si>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</si>
  <si>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</si>
  <si>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</si>
  <si>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</si>
  <si>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</si>
  <si>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</si>
  <si>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</si>
  <si>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</si>
  <si>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</si>
  <si>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</si>
  <si>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</si>
  <si>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</si>
  <si>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</si>
  <si>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</si>
  <si>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</si>
  <si>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</si>
  <si>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</si>
  <si>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</si>
  <si>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</si>
  <si>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</si>
  <si>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</si>
  <si>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</si>
  <si>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</si>
  <si>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</si>
  <si>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</si>
  <si>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</si>
  <si>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</si>
  <si>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</si>
  <si>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</si>
  <si>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</si>
  <si>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</si>
  <si>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</si>
  <si>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</si>
  <si>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</si>
  <si>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</si>
  <si>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</si>
  <si>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</si>
  <si>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</si>
  <si>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</si>
  <si>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</si>
  <si>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</si>
  <si>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</si>
  <si>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</si>
  <si>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</si>
  <si>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</si>
  <si>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</si>
  <si>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</si>
  <si>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</si>
  <si>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</si>
  <si>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</si>
  <si>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</si>
  <si>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</si>
  <si>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</si>
  <si>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</si>
  <si>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</si>
  <si>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</si>
  <si>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</si>
  <si>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</si>
  <si>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</si>
  <si>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</si>
  <si>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</si>
  <si>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</si>
  <si>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</si>
  <si>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</si>
  <si>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</si>
  <si>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</si>
  <si>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</si>
  <si>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</si>
  <si>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</si>
  <si>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</si>
  <si>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</si>
  <si>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</si>
  <si>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</si>
  <si>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</si>
  <si>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</si>
  <si>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</si>
  <si>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</si>
  <si>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</si>
  <si>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</si>
  <si>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</si>
  <si>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</si>
  <si>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</si>
  <si>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</si>
  <si>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</si>
  <si>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</si>
  <si>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</si>
  <si>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</si>
  <si>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</si>
  <si>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</si>
  <si>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</si>
  <si>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</si>
  <si>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</si>
  <si>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</si>
  <si>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</si>
  <si>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</si>
  <si>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</si>
  <si>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</si>
  <si>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</si>
  <si>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</si>
  <si>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</si>
  <si>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</si>
  <si>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</si>
  <si>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</si>
  <si>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</si>
  <si>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</si>
  <si>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</si>
  <si>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</si>
  <si>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</si>
  <si>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</si>
  <si>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</si>
  <si>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</si>
  <si>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</si>
  <si>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</si>
  <si>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</si>
  <si>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</si>
  <si>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</si>
  <si>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</si>
  <si>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</si>
  <si>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</si>
  <si>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</si>
  <si>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</si>
  <si>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</si>
  <si>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</si>
  <si>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</si>
  <si>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</si>
  <si>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</si>
  <si>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</si>
  <si>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</si>
  <si>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</si>
  <si>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</si>
  <si>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</si>
  <si>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</si>
  <si>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</si>
  <si>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</si>
  <si>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</si>
  <si>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</si>
  <si>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</si>
  <si>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</si>
  <si>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</si>
  <si>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</si>
  <si>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</si>
  <si>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</si>
  <si>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</si>
  <si>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</si>
  <si>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</si>
  <si>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</si>
  <si>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</si>
  <si>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</si>
  <si>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</si>
  <si>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</si>
  <si>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</si>
  <si>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</si>
  <si>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</si>
  <si>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</si>
  <si>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</si>
  <si>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</si>
  <si>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</si>
  <si>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</si>
  <si>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</si>
  <si>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</si>
  <si>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</si>
  <si>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</si>
  <si>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</si>
  <si>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</si>
  <si>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</si>
  <si>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</si>
  <si>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</si>
  <si>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</si>
  <si>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</si>
  <si>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</si>
  <si>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</si>
  <si>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</si>
  <si>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</si>
  <si>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</si>
  <si>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</si>
  <si>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</si>
  <si>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</si>
  <si>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</si>
  <si>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</si>
  <si>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</si>
  <si>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</si>
  <si>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</si>
  <si>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</si>
  <si>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</si>
  <si>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</si>
  <si>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</si>
  <si>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</si>
  <si>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</si>
  <si>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</si>
  <si>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</si>
  <si>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</si>
  <si>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</si>
  <si>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</si>
  <si>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</si>
  <si>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</si>
  <si>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</si>
  <si>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</si>
  <si>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</si>
  <si>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</si>
  <si>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</si>
  <si>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</si>
  <si>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</si>
  <si>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</si>
  <si>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</si>
  <si>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</si>
  <si>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</si>
  <si>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</si>
  <si>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</si>
  <si>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</si>
  <si>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</si>
  <si>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</si>
  <si>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</si>
  <si>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</si>
  <si>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</si>
  <si>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</si>
  <si>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</si>
  <si>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</si>
  <si>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</si>
  <si>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</si>
  <si>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</si>
  <si>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</si>
  <si>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</si>
  <si>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</si>
  <si>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</si>
  <si>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</si>
  <si>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</si>
  <si>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</si>
  <si>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</si>
  <si>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</si>
  <si>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</si>
  <si>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</si>
  <si>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</si>
  <si>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</si>
  <si>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</si>
  <si>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</si>
  <si>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</si>
  <si>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</si>
  <si>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</si>
  <si>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</si>
  <si>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</si>
  <si>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</si>
  <si>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</si>
  <si>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</si>
  <si>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</si>
  <si>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</si>
  <si>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</si>
  <si>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</si>
  <si>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</si>
  <si>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</si>
  <si>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</si>
  <si>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</si>
  <si>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</si>
  <si>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</si>
  <si>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</si>
  <si>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</si>
  <si>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</si>
  <si>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</si>
  <si>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</si>
  <si>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</si>
  <si>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</si>
  <si>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</si>
  <si>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</si>
  <si>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</si>
  <si>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</si>
  <si>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</si>
  <si>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</si>
  <si>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</si>
  <si>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</si>
  <si>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</si>
  <si>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</si>
  <si>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</si>
  <si>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</si>
  <si>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</si>
  <si>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</si>
  <si>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</si>
  <si>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</si>
  <si>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</si>
  <si>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</si>
  <si>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</si>
  <si>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</si>
  <si>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</si>
  <si>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</si>
  <si>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</si>
  <si>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</si>
  <si>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</si>
  <si>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</si>
  <si>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</si>
  <si>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</si>
  <si>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</si>
  <si>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</si>
  <si>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</si>
  <si>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</si>
  <si>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</si>
  <si>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</si>
  <si>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</si>
  <si>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</si>
  <si>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</si>
  <si>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</si>
  <si>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</si>
  <si>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</si>
  <si>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</si>
  <si>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</si>
  <si>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</si>
  <si>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</si>
  <si>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</si>
  <si>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</si>
  <si>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</si>
  <si>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</si>
  <si>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</si>
  <si>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</si>
  <si>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</si>
  <si>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</si>
  <si>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</si>
  <si>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</si>
  <si>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</si>
  <si>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</si>
  <si>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</si>
  <si>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</si>
  <si>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</si>
  <si>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</si>
  <si>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</si>
  <si>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</si>
  <si>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</si>
  <si>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</si>
  <si>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</si>
  <si>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</si>
  <si>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</si>
  <si>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</si>
  <si>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</si>
  <si>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</si>
  <si>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</si>
  <si>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</si>
  <si>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</si>
  <si>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</si>
  <si>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</si>
  <si>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</si>
  <si>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</si>
  <si>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</si>
  <si>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</si>
  <si>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</si>
  <si>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</si>
  <si>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</si>
  <si>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</si>
  <si>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</si>
  <si>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</si>
  <si>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</si>
  <si>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</si>
  <si>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</si>
  <si>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</si>
  <si>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</si>
  <si>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</si>
  <si>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</si>
  <si>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</si>
  <si>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</si>
  <si>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</si>
  <si>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</si>
  <si>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</si>
  <si>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</si>
  <si>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</si>
  <si>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</si>
  <si>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</si>
  <si>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</si>
  <si>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</si>
  <si>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</si>
  <si>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</si>
  <si>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</si>
  <si>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</si>
  <si>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</si>
  <si>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</si>
  <si>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</si>
  <si>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</si>
  <si>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</si>
  <si>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</si>
  <si>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</si>
  <si>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</si>
  <si>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</si>
  <si>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</si>
  <si>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</si>
  <si>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</si>
  <si>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</si>
  <si>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</si>
  <si>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</si>
  <si>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</si>
  <si>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</si>
  <si>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</si>
  <si>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</si>
  <si>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</si>
  <si>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</si>
  <si>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</si>
  <si>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</si>
  <si>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</si>
  <si>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</si>
  <si>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</si>
  <si>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</si>
  <si>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</si>
  <si>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</si>
  <si>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</si>
  <si>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</si>
  <si>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</si>
  <si>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</si>
  <si>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</si>
  <si>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</si>
  <si>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</si>
  <si>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</si>
  <si>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</si>
  <si>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</si>
  <si>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</si>
  <si>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</si>
  <si>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</si>
  <si>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</si>
  <si>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</si>
  <si>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</si>
  <si>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</si>
  <si>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</si>
  <si>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</si>
  <si>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</si>
  <si>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</si>
  <si>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</si>
  <si>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</si>
  <si>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</si>
  <si>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</si>
  <si>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</si>
  <si>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</si>
  <si>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</si>
  <si>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</si>
  <si>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</si>
  <si>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</si>
  <si>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</si>
  <si>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</si>
  <si>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</si>
  <si>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</si>
  <si>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</si>
  <si>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</si>
  <si>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</si>
  <si>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</si>
  <si>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</si>
  <si>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</si>
  <si>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</si>
  <si>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</si>
  <si>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</si>
  <si>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</si>
  <si>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</si>
  <si>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</si>
  <si>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</si>
  <si>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</si>
  <si>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</si>
  <si>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</si>
  <si>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</si>
  <si>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</si>
  <si>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</si>
  <si>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</si>
  <si>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</si>
  <si>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</si>
  <si>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</si>
  <si>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</si>
  <si>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</si>
  <si>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</si>
  <si>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</si>
  <si>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</si>
  <si>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</si>
  <si>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</si>
  <si>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</si>
  <si>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</si>
  <si>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</si>
  <si>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</si>
  <si>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</si>
  <si>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</si>
  <si>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</si>
  <si>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</si>
  <si>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</si>
  <si>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</si>
  <si>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</si>
  <si>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</si>
  <si>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</si>
  <si>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</si>
  <si>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</si>
  <si>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</si>
  <si>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</si>
  <si>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</si>
  <si>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</si>
  <si>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</si>
  <si>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</si>
  <si>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</si>
  <si>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</si>
  <si>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</si>
  <si>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</si>
  <si>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</si>
  <si>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</si>
  <si>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</si>
  <si>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</si>
  <si>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</si>
  <si>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</si>
  <si>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</si>
  <si>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</si>
  <si>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</si>
  <si>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</si>
  <si>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</si>
  <si>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</si>
  <si>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</si>
  <si>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</si>
  <si>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</si>
  <si>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</si>
  <si>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</si>
  <si>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</si>
  <si>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</si>
  <si>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</si>
  <si>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</si>
  <si>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</si>
  <si>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</si>
  <si>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</si>
  <si>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</si>
  <si>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</si>
  <si>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</si>
  <si>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</si>
  <si>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</si>
  <si>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</si>
  <si>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</si>
  <si>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</si>
  <si>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</si>
  <si>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</si>
  <si>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</si>
  <si>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</si>
  <si>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</si>
  <si>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</si>
  <si>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</si>
  <si>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</si>
  <si>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</si>
  <si>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</si>
  <si>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</si>
  <si>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</si>
  <si>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</si>
  <si>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</si>
  <si>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</si>
  <si>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</si>
  <si>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</si>
  <si>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</si>
  <si>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</si>
  <si>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</si>
  <si>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</si>
  <si>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</si>
  <si>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</si>
  <si>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</si>
  <si>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</si>
  <si>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</si>
  <si>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</si>
  <si>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</si>
  <si>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</si>
  <si>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</si>
  <si>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</si>
  <si>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</si>
  <si>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</si>
  <si>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</si>
  <si>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</si>
  <si>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</si>
  <si>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</si>
  <si>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</si>
  <si>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</si>
  <si>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</si>
  <si>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</si>
  <si>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</si>
  <si>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</si>
  <si>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</si>
  <si>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</si>
  <si>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</si>
  <si>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</si>
  <si>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</si>
  <si>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</si>
  <si>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</si>
  <si>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</si>
  <si>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</si>
  <si>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</si>
  <si>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</si>
  <si>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</si>
  <si>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</si>
  <si>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</si>
  <si>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</si>
  <si>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</si>
  <si>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</si>
  <si>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</si>
  <si>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</si>
  <si>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</si>
  <si>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</si>
  <si>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</si>
  <si>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</si>
  <si>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</si>
  <si>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</si>
  <si>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</si>
  <si>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</si>
  <si>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</si>
  <si>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</si>
  <si>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</si>
  <si>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</si>
  <si>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</si>
  <si>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</si>
  <si>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</si>
  <si>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</si>
  <si>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</si>
  <si>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</si>
  <si>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</si>
  <si>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</si>
  <si>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</si>
  <si>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</si>
  <si>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</si>
  <si>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</si>
  <si>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</si>
  <si>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</si>
  <si>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</si>
  <si>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</si>
  <si>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</si>
  <si>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</si>
  <si>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</si>
  <si>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</si>
  <si>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</si>
  <si>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</si>
  <si>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</si>
  <si>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</si>
  <si>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</si>
  <si>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</si>
  <si>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</si>
  <si>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</si>
  <si>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</si>
  <si>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</si>
  <si>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</si>
  <si>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</si>
  <si>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</si>
  <si>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</si>
  <si>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</si>
  <si>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</si>
  <si>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</si>
  <si>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</si>
  <si>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</si>
  <si>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</si>
  <si>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</si>
  <si>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</si>
  <si>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</si>
  <si>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</si>
  <si>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</si>
  <si>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</si>
  <si>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</si>
  <si>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</si>
  <si>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</si>
  <si>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</si>
  <si>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</si>
  <si>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</si>
  <si>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</si>
  <si>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</si>
  <si>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</si>
  <si>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</si>
  <si>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</si>
  <si>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</si>
  <si>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</si>
  <si>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</si>
  <si>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</si>
  <si>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</si>
  <si>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</si>
  <si>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</si>
  <si>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</si>
  <si>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</si>
  <si>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</si>
  <si>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</si>
  <si>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</si>
  <si>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</si>
  <si>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</si>
  <si>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</si>
  <si>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</si>
  <si>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</si>
  <si>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</si>
  <si>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</si>
  <si>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</si>
  <si>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</si>
  <si>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</si>
  <si>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</si>
  <si>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</si>
  <si>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</si>
  <si>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</si>
  <si>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</si>
  <si>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</si>
  <si>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</si>
  <si>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</si>
  <si>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</si>
  <si>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</si>
  <si>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</si>
  <si>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</si>
  <si>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</si>
  <si>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</si>
  <si>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</si>
  <si>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</si>
  <si>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</si>
  <si>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</si>
  <si>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</si>
  <si>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</si>
  <si>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</si>
  <si>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</si>
  <si>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</si>
  <si>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</si>
  <si>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</si>
  <si>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</si>
  <si>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</si>
  <si>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</si>
  <si>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</si>
  <si>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</si>
  <si>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</si>
  <si>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</si>
  <si>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</si>
  <si>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</si>
  <si>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</si>
  <si>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</si>
  <si>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</si>
  <si>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</si>
  <si>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</si>
  <si>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</si>
  <si>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</si>
  <si>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</si>
  <si>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</si>
  <si>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</si>
  <si>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</si>
  <si>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</si>
  <si>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</si>
  <si>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</si>
  <si>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</si>
  <si>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</si>
  <si>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</si>
  <si>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</si>
  <si>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</si>
  <si>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</si>
  <si>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</si>
  <si>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</si>
  <si>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</si>
  <si>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</si>
  <si>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</si>
  <si>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</si>
  <si>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</si>
  <si>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</si>
  <si>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</si>
  <si>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</si>
  <si>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</si>
  <si>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</si>
  <si>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</si>
  <si>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</si>
  <si>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</si>
  <si>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</si>
  <si>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</si>
  <si>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</si>
  <si>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</si>
  <si>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</si>
  <si>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</si>
  <si>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</si>
  <si>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</si>
  <si>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</si>
  <si>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</si>
  <si>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</si>
  <si>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</si>
  <si>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</si>
  <si>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</si>
  <si>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</si>
  <si>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</si>
  <si>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</si>
  <si>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</si>
  <si>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</si>
  <si>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</si>
  <si>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</si>
  <si>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</si>
  <si>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</si>
  <si>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</si>
  <si>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</si>
  <si>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</si>
  <si>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</si>
  <si>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</si>
  <si>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</si>
  <si>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</si>
  <si>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</si>
  <si>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</si>
  <si>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</si>
  <si>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</si>
  <si>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</si>
  <si>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</si>
  <si>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</si>
  <si>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</si>
  <si>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</si>
  <si>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</si>
  <si>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</si>
  <si>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</si>
  <si>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</si>
  <si>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</si>
  <si>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</si>
  <si>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</si>
  <si>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</si>
  <si>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</si>
  <si>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</si>
  <si>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</si>
  <si>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</si>
  <si>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</si>
  <si>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</si>
  <si>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</si>
  <si>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</si>
  <si>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</si>
  <si>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</si>
  <si>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</si>
  <si>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</si>
  <si>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</si>
  <si>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</si>
  <si>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</si>
  <si>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</si>
  <si>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</si>
  <si>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</si>
  <si>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</si>
  <si>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</si>
  <si>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</si>
  <si>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</si>
  <si>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</si>
  <si>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</si>
  <si>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</si>
  <si>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</si>
  <si>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</si>
  <si>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</si>
  <si>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</si>
  <si>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</si>
  <si>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</si>
  <si>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</si>
  <si>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</si>
  <si>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</si>
  <si>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</si>
  <si>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</si>
  <si>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</si>
  <si>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</si>
  <si>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</si>
  <si>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</si>
  <si>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</si>
  <si>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</si>
  <si>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</si>
  <si>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</si>
  <si>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</si>
  <si>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</si>
  <si>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</si>
  <si>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</si>
  <si>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</si>
  <si>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</si>
  <si>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</si>
  <si>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</si>
  <si>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</si>
  <si>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</si>
  <si>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</si>
  <si>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</si>
  <si>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</si>
  <si>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</si>
  <si>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</si>
  <si>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</si>
  <si>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</si>
  <si>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</si>
  <si>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</si>
  <si>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</si>
  <si>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</si>
  <si>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</si>
  <si>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</si>
  <si>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</si>
  <si>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</si>
  <si>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</si>
  <si>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</si>
  <si>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</si>
  <si>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</si>
  <si>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</si>
  <si>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</si>
  <si>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</si>
  <si>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</si>
  <si>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</si>
  <si>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</si>
  <si>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</si>
  <si>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</si>
  <si>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</si>
  <si>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</si>
  <si>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</si>
  <si>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</si>
  <si>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</si>
  <si>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</si>
  <si>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</si>
  <si>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</si>
  <si>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</si>
  <si>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</si>
  <si>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</si>
  <si>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</si>
  <si>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</si>
  <si>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</si>
  <si>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</si>
  <si>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</si>
  <si>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</si>
  <si>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</si>
  <si>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</si>
  <si>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</si>
  <si>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</si>
  <si>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</si>
  <si>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</si>
  <si>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</si>
  <si>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</si>
  <si>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</si>
  <si>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</si>
  <si>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</si>
  <si>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</si>
  <si>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</si>
  <si>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</si>
  <si>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</si>
  <si>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</si>
  <si>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</si>
  <si>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</si>
  <si>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</si>
  <si>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</si>
  <si>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</si>
  <si>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</si>
  <si>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</si>
  <si>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</si>
  <si>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</si>
  <si>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</si>
  <si>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</si>
  <si>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</si>
  <si>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</si>
  <si>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</si>
  <si>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</si>
  <si>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</si>
  <si>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</si>
  <si>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</si>
  <si>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</si>
  <si>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</si>
  <si>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</si>
  <si>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</si>
  <si>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</si>
  <si>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</si>
  <si>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</si>
  <si>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</si>
  <si>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</si>
  <si>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</si>
  <si>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</si>
  <si>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</si>
  <si>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</si>
  <si>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</si>
  <si>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</si>
  <si>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</si>
  <si>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</si>
  <si>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</si>
  <si>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</si>
  <si>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</si>
  <si>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</si>
  <si>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</si>
  <si>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</si>
  <si>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</si>
  <si>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</si>
  <si>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</si>
  <si>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</si>
  <si>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</si>
  <si>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</si>
  <si>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</si>
  <si>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</si>
  <si>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</si>
  <si>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</si>
  <si>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</si>
  <si>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</si>
  <si>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</si>
  <si>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</si>
  <si>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</si>
  <si>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</si>
  <si>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</si>
  <si>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</si>
  <si>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</si>
  <si>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</si>
  <si>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</si>
  <si>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</si>
  <si>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</si>
  <si>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</si>
  <si>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</si>
  <si>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</si>
  <si>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</si>
  <si>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</si>
  <si>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</si>
  <si>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</si>
  <si>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</si>
  <si>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</si>
  <si>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</si>
  <si>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</si>
  <si>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</si>
  <si>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</si>
  <si>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</si>
  <si>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</si>
  <si>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</si>
  <si>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</si>
  <si>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</si>
  <si>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</si>
  <si>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</si>
  <si>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</si>
  <si>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</si>
  <si>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</si>
  <si>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</si>
  <si>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</si>
  <si>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</si>
  <si>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</si>
  <si>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</si>
  <si>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</si>
  <si>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</si>
  <si>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</si>
  <si>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</si>
  <si>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</si>
  <si>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</si>
  <si>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</si>
  <si>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</si>
  <si>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</si>
  <si>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</si>
  <si>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</si>
  <si>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</si>
  <si>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</si>
  <si>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</si>
  <si>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</si>
  <si>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</si>
  <si>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</si>
  <si>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</si>
  <si>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</si>
  <si>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</si>
  <si>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</si>
  <si>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</si>
  <si>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</si>
  <si>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</si>
  <si>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</si>
  <si>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</si>
  <si>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</si>
  <si>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</si>
  <si>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</si>
  <si>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</si>
  <si>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</si>
  <si>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</si>
  <si>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</si>
  <si>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</si>
  <si>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</si>
  <si>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</si>
  <si>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</si>
  <si>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</si>
  <si>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</si>
  <si>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</si>
  <si>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</si>
  <si>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</si>
  <si>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</si>
  <si>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</si>
  <si>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</si>
  <si>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</si>
  <si>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</si>
  <si>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</si>
  <si>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</si>
  <si>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</si>
  <si>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</si>
  <si>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</si>
  <si>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</si>
  <si>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</si>
  <si>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</si>
  <si>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</si>
  <si>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</si>
  <si>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</si>
  <si>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</si>
  <si>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</si>
  <si>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</si>
  <si>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</si>
  <si>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</si>
  <si>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</si>
  <si>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</si>
  <si>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</si>
  <si>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</si>
  <si>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</si>
  <si>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</si>
  <si>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</si>
  <si>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</si>
  <si>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</si>
  <si>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</si>
  <si>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</si>
  <si>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</si>
  <si>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</si>
  <si>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</si>
  <si>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</si>
  <si>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</si>
  <si>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</si>
  <si>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</si>
  <si>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</si>
  <si>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</si>
  <si>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</si>
  <si>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</si>
  <si>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</si>
  <si>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</si>
  <si>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</si>
  <si>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</si>
  <si>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</si>
  <si>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</si>
  <si>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</si>
  <si>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</si>
  <si>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</si>
  <si>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</si>
  <si>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</si>
  <si>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</si>
  <si>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</si>
  <si>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</si>
  <si>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</si>
  <si>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</si>
  <si>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</si>
  <si>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</si>
  <si>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</si>
  <si>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</si>
  <si>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</si>
  <si>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</si>
  <si>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</si>
  <si>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</si>
  <si>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</si>
  <si>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</si>
  <si>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</si>
  <si>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</si>
  <si>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</si>
  <si>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</si>
  <si>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</si>
  <si>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</si>
  <si>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</si>
  <si>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</si>
  <si>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</si>
  <si>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</si>
  <si>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</si>
  <si>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</si>
  <si>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</si>
  <si>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</si>
  <si>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</si>
  <si>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</si>
  <si>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</si>
  <si>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</si>
  <si>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</si>
  <si>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</si>
  <si>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</si>
  <si>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</si>
  <si>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</si>
  <si>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</si>
  <si>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</si>
  <si>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</si>
  <si>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</si>
  <si>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</si>
  <si>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</si>
  <si>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</si>
  <si>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</si>
  <si>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</si>
  <si>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</si>
  <si>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</si>
  <si>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</si>
  <si>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</si>
  <si>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</si>
  <si>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</si>
  <si>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</si>
  <si>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</si>
  <si>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</si>
  <si>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</si>
  <si>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</si>
  <si>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</si>
  <si>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</si>
  <si>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</si>
  <si>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</si>
  <si>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</si>
  <si>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</si>
  <si>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</si>
  <si>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</si>
  <si>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</si>
  <si>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</si>
  <si>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</si>
  <si>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</si>
  <si>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</si>
  <si>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</si>
  <si>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</si>
  <si>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</si>
  <si>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</si>
  <si>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</si>
  <si>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</si>
  <si>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</si>
  <si>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</si>
  <si>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</si>
  <si>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</si>
  <si>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</si>
  <si>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</si>
  <si>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</si>
  <si>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</si>
  <si>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</si>
  <si>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</si>
  <si>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</si>
  <si>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</si>
  <si>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</si>
  <si>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</si>
  <si>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</si>
  <si>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</si>
  <si>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</si>
  <si>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</si>
  <si>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</si>
  <si>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</si>
  <si>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</si>
  <si>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</si>
  <si>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</si>
  <si>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</si>
  <si>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</si>
  <si>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</si>
  <si>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</si>
  <si>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</si>
  <si>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</si>
  <si>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</si>
  <si>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</si>
  <si>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</si>
  <si>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</si>
  <si>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</si>
  <si>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</si>
  <si>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</si>
  <si>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</si>
  <si>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</si>
  <si>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</si>
  <si>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</si>
  <si>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</si>
  <si>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</si>
  <si>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</si>
  <si>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</si>
  <si>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</si>
  <si>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</si>
  <si>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</si>
  <si>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</si>
  <si>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</si>
  <si>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</si>
  <si>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</si>
  <si>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</si>
  <si>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</si>
  <si>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</si>
  <si>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</si>
  <si>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</si>
  <si>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</si>
  <si>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</si>
  <si>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</si>
  <si>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</si>
  <si>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</si>
  <si>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</si>
  <si>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</si>
  <si>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</si>
  <si>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</si>
  <si>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</si>
  <si>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</si>
  <si>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</si>
  <si>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</si>
  <si>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</si>
  <si>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</si>
  <si>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</si>
  <si>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</si>
  <si>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</si>
  <si>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</si>
  <si>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</si>
  <si>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</si>
  <si>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</si>
  <si>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</si>
  <si>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</si>
  <si>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</si>
  <si>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</si>
  <si>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</si>
  <si>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</si>
  <si>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</si>
  <si>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</si>
  <si>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</si>
  <si>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</si>
  <si>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</si>
  <si>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</si>
  <si>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</si>
  <si>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</si>
  <si>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</si>
  <si>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</si>
  <si>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</si>
  <si>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</si>
  <si>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</si>
  <si>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</si>
  <si>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</si>
  <si>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</si>
  <si>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</si>
  <si>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</si>
  <si>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</si>
  <si>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</si>
  <si>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</si>
  <si>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</si>
  <si>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</si>
  <si>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</si>
  <si>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</si>
  <si>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</si>
  <si>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</si>
  <si>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</si>
  <si>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</si>
  <si>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</si>
  <si>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</si>
  <si>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</si>
  <si>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</si>
  <si>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</si>
  <si>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</si>
  <si>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</si>
  <si>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</si>
  <si>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</si>
  <si>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</si>
  <si>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</si>
  <si>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</si>
  <si>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</si>
  <si>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</si>
  <si>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</si>
  <si>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</si>
  <si>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</si>
  <si>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</si>
  <si>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</si>
  <si>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</si>
  <si>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</si>
  <si>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</si>
  <si>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</si>
  <si>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</si>
  <si>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</si>
  <si>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</si>
  <si>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</si>
  <si>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</si>
  <si>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</si>
  <si>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</si>
  <si>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</si>
  <si>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</si>
  <si>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</si>
  <si>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</si>
  <si>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</si>
  <si>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</si>
  <si>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</si>
  <si>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</si>
  <si>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</si>
  <si>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</si>
  <si>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</si>
  <si>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</si>
  <si>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</si>
  <si>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</si>
  <si>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</si>
  <si>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</si>
  <si>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</si>
  <si>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</si>
  <si>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</si>
  <si>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</si>
  <si>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</si>
  <si>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</si>
  <si>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</si>
  <si>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</si>
  <si>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</si>
  <si>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</si>
  <si>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</si>
  <si>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</si>
  <si>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</si>
  <si>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</si>
  <si>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</si>
  <si>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</si>
  <si>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</si>
  <si>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</si>
  <si>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</si>
  <si>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</si>
  <si>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</si>
  <si>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</si>
  <si>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</si>
  <si>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</si>
  <si>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</si>
  <si>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</si>
  <si>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</si>
  <si>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</si>
  <si>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</si>
  <si>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</si>
  <si>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</si>
  <si>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</si>
  <si>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</si>
  <si>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</si>
  <si>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</si>
  <si>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</si>
  <si>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</si>
  <si>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</si>
  <si>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</si>
  <si>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</si>
  <si>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</si>
  <si>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</si>
  <si>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</si>
  <si>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</si>
  <si>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</si>
  <si>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</si>
  <si>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</si>
  <si>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</si>
  <si>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</si>
  <si>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</si>
  <si>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</si>
  <si>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</si>
  <si>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</si>
  <si>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</si>
  <si>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</si>
  <si>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</si>
  <si>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</si>
  <si>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</si>
  <si>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</si>
  <si>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</si>
  <si>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</si>
  <si>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</si>
  <si>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</si>
  <si>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</si>
  <si>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</si>
  <si>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</si>
  <si>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</si>
  <si>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</si>
  <si>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</si>
  <si>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</si>
  <si>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</si>
  <si>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</si>
  <si>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</si>
  <si>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</si>
  <si>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</si>
  <si>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</si>
  <si>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</si>
  <si>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</si>
  <si>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</si>
  <si>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</si>
  <si>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</si>
  <si>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</si>
  <si>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</si>
  <si>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</si>
  <si>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</si>
  <si>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</si>
  <si>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</si>
  <si>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</si>
  <si>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</si>
  <si>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</si>
  <si>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</si>
  <si>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</si>
  <si>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</si>
  <si>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</si>
  <si>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</si>
  <si>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</si>
  <si>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</si>
  <si>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</si>
  <si>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</si>
  <si>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</si>
  <si>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</si>
  <si>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</si>
  <si>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</si>
  <si>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</si>
  <si>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</si>
  <si>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</si>
  <si>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</si>
  <si>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</si>
  <si>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</si>
  <si>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</si>
  <si>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</si>
  <si>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</si>
  <si>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</si>
  <si>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</si>
  <si>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</si>
  <si>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</si>
  <si>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</si>
  <si>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</si>
  <si>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</si>
  <si>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</si>
  <si>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</si>
  <si>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</si>
  <si>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</si>
  <si>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</si>
  <si>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</si>
  <si>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</si>
  <si>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</si>
  <si>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</si>
  <si>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</si>
  <si>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</si>
  <si>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</si>
  <si>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</si>
  <si>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</si>
  <si>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</si>
  <si>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</si>
  <si>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</si>
  <si>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</si>
  <si>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</si>
  <si>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</si>
  <si>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</si>
  <si>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</si>
  <si>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</si>
  <si>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</si>
  <si>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</si>
  <si>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</si>
  <si>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</si>
  <si>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</si>
  <si>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</si>
  <si>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</si>
  <si>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</si>
  <si>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</si>
  <si>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</si>
  <si>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</si>
  <si>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</si>
  <si>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</si>
  <si>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</si>
  <si>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</si>
  <si>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</si>
  <si>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</si>
  <si>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</si>
  <si>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</si>
  <si>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</si>
  <si>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</si>
  <si>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</si>
  <si>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</si>
  <si>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</si>
  <si>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</si>
  <si>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</si>
  <si>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</si>
  <si>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</si>
  <si>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</si>
  <si>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</si>
  <si>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</si>
  <si>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</si>
  <si>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</si>
  <si>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</si>
  <si>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</si>
  <si>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</si>
  <si>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</si>
  <si>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</si>
  <si>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</si>
  <si>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</si>
  <si>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</si>
  <si>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</si>
  <si>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</si>
  <si>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</si>
  <si>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</si>
  <si>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</si>
  <si>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</si>
  <si>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</si>
  <si>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</si>
  <si>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</si>
  <si>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</si>
  <si>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</si>
  <si>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</si>
  <si>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</si>
  <si>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</si>
  <si>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</si>
  <si>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</si>
  <si>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</si>
  <si>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</si>
  <si>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</si>
  <si>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</si>
  <si>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</si>
  <si>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</si>
  <si>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</si>
  <si>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</si>
  <si>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</si>
  <si>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</si>
  <si>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</si>
  <si>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</si>
  <si>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</si>
  <si>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</si>
  <si>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</si>
  <si>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</si>
  <si>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</si>
  <si>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</si>
  <si>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</si>
  <si>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</si>
  <si>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</si>
  <si>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</si>
  <si>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</si>
  <si>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</si>
  <si>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</si>
  <si>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</si>
  <si>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</si>
  <si>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</si>
  <si>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</si>
  <si>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</si>
  <si>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</si>
  <si>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</si>
  <si>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</si>
  <si>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</si>
  <si>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</si>
  <si>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</si>
  <si>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</si>
  <si>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</si>
  <si>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</si>
  <si>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</si>
  <si>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</si>
  <si>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</si>
  <si>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</si>
  <si>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</si>
  <si>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</si>
  <si>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</si>
  <si>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</si>
  <si>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</si>
  <si>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</si>
  <si>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</si>
  <si>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</si>
  <si>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</si>
  <si>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</si>
  <si>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</si>
  <si>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</si>
  <si>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</si>
  <si>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</si>
  <si>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</si>
  <si>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</si>
  <si>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</si>
  <si>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</si>
  <si>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</si>
  <si>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</si>
  <si>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</si>
  <si>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</si>
  <si>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</si>
  <si>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</si>
  <si>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</si>
  <si>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</si>
  <si>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</si>
  <si>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</si>
  <si>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</si>
  <si>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</si>
  <si>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</si>
  <si>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</si>
  <si>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</si>
  <si>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</si>
  <si>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</si>
  <si>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</si>
  <si>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</si>
  <si>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</si>
  <si>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</si>
  <si>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</si>
  <si>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</si>
  <si>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</si>
  <si>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</si>
  <si>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</si>
  <si>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</si>
  <si>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</si>
  <si>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</si>
  <si>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</si>
  <si>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</si>
  <si>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</si>
  <si>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</si>
  <si>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</si>
  <si>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</si>
  <si>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</si>
  <si>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</si>
  <si>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</si>
  <si>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</si>
  <si>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</si>
  <si>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</si>
  <si>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</si>
  <si>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</si>
  <si>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</si>
  <si>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</si>
  <si>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</si>
  <si>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</si>
  <si>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</si>
  <si>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</si>
  <si>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</si>
  <si>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</si>
  <si>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</si>
  <si>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</si>
  <si>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</si>
  <si>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</si>
  <si>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</si>
  <si>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</si>
  <si>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</si>
  <si>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</si>
  <si>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</si>
  <si>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</si>
  <si>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</si>
  <si>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</si>
  <si>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</si>
  <si>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</si>
  <si>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</si>
  <si>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</si>
  <si>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</si>
  <si>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</si>
  <si>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</si>
  <si>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</si>
  <si>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</si>
  <si>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</si>
  <si>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</si>
  <si>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</si>
  <si>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</si>
  <si>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</si>
  <si>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</si>
  <si>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</si>
  <si>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</si>
  <si>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</si>
  <si>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</si>
  <si>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</si>
  <si>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</si>
  <si>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</si>
  <si>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</si>
  <si>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</si>
  <si>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</si>
  <si>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</si>
  <si>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</si>
  <si>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</si>
  <si>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</si>
  <si>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</si>
  <si>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</si>
  <si>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</si>
  <si>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</si>
  <si>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</si>
  <si>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</si>
  <si>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</si>
  <si>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</si>
  <si>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</si>
  <si>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</si>
  <si>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</si>
  <si>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</si>
  <si>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</si>
  <si>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</si>
  <si>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</si>
  <si>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</si>
  <si>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</si>
  <si>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</si>
  <si>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</si>
  <si>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</si>
  <si>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</si>
  <si>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</si>
  <si>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</si>
  <si>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</si>
  <si>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</si>
  <si>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</si>
  <si>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</si>
  <si>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</si>
  <si>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</si>
  <si>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</si>
  <si>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</si>
  <si>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</si>
  <si>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</si>
  <si>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</si>
  <si>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</si>
  <si>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</si>
  <si>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</si>
  <si>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</si>
  <si>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</si>
  <si>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</si>
  <si>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</si>
  <si>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</si>
  <si>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</si>
  <si>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</si>
  <si>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</si>
  <si>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</si>
  <si>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</si>
  <si>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</si>
  <si>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</si>
  <si>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</si>
  <si>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</si>
  <si>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</si>
  <si>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</si>
  <si>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</si>
  <si>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</si>
  <si>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</si>
  <si>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</si>
  <si>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</si>
  <si>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</si>
  <si>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</si>
  <si>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</si>
  <si>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</si>
  <si>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</si>
  <si>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</si>
  <si>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</si>
  <si>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</si>
  <si>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</si>
  <si>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</si>
  <si>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</si>
  <si>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</si>
  <si>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</si>
  <si>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</si>
  <si>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</si>
  <si>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</si>
  <si>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</si>
  <si>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</si>
  <si>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</si>
  <si>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</si>
  <si>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</si>
  <si>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</si>
  <si>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</si>
  <si>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</si>
  <si>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</si>
  <si>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</si>
  <si>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</si>
  <si>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</si>
  <si>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</si>
  <si>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</si>
  <si>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</si>
  <si>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</si>
  <si>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</si>
  <si>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</si>
  <si>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</si>
  <si>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</si>
  <si>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</si>
  <si>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</si>
  <si>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</si>
  <si>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</si>
  <si>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</si>
  <si>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</si>
  <si>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</si>
  <si>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</si>
  <si>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</si>
  <si>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</si>
  <si>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</si>
  <si>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</si>
  <si>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</si>
  <si>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</si>
  <si>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</si>
  <si>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</si>
  <si>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</si>
  <si>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</si>
  <si>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</si>
  <si>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</si>
  <si>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</si>
  <si>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</si>
  <si>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</si>
  <si>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</si>
  <si>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</si>
  <si>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</si>
  <si>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</si>
  <si>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</si>
  <si>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</si>
  <si>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</si>
  <si>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</si>
  <si>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</si>
  <si>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</si>
  <si>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</si>
  <si>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</si>
  <si>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</si>
  <si>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</si>
  <si>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</si>
  <si>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</si>
  <si>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</si>
  <si>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</si>
  <si>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</si>
  <si>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</si>
  <si>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</si>
  <si>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</si>
  <si>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</si>
  <si>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</si>
  <si>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</si>
  <si>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</si>
  <si>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</si>
  <si>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</si>
  <si>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</si>
  <si>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</si>
  <si>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</si>
  <si>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</si>
  <si>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</si>
  <si>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</si>
  <si>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</si>
  <si>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</si>
  <si>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</si>
  <si>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</si>
  <si>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</si>
  <si>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</si>
  <si>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</si>
  <si>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</si>
  <si>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</si>
  <si>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</si>
  <si>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</si>
  <si>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</si>
  <si>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</si>
  <si>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</si>
  <si>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</si>
  <si>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</si>
  <si>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</si>
  <si>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</si>
  <si>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</si>
  <si>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</si>
  <si>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</si>
  <si>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</si>
  <si>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</si>
  <si>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</si>
  <si>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</si>
  <si>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</si>
  <si>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</si>
  <si>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</si>
  <si>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</si>
  <si>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</si>
  <si>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</si>
  <si>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</si>
  <si>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</si>
  <si>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</si>
  <si>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</si>
  <si>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</si>
  <si>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</si>
  <si>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</si>
  <si>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</si>
  <si>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</si>
  <si>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</si>
  <si>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</si>
  <si>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</si>
  <si>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</si>
  <si>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</si>
  <si>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</si>
  <si>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</si>
  <si>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</si>
  <si>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</si>
  <si>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</si>
  <si>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</si>
  <si>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</si>
  <si>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</si>
  <si>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</si>
  <si>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</si>
  <si>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</si>
  <si>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</si>
  <si>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</si>
  <si>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</si>
  <si>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</si>
  <si>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</si>
  <si>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</si>
  <si>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</si>
  <si>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</si>
  <si>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</si>
  <si>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</si>
  <si>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</si>
  <si>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</si>
  <si>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</si>
  <si>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</si>
  <si>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</si>
  <si>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</si>
  <si>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</si>
  <si>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</si>
  <si>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</si>
  <si>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</si>
  <si>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</si>
  <si>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</si>
  <si>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</si>
  <si>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</si>
  <si>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</si>
  <si>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</si>
  <si>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</si>
  <si>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</si>
  <si>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</si>
  <si>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</si>
  <si>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</si>
  <si>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</si>
  <si>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</si>
  <si>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</si>
  <si>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</si>
  <si>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</si>
  <si>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</si>
  <si>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</si>
  <si>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</si>
  <si>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</si>
  <si>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</si>
  <si>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</si>
  <si>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</si>
  <si>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</si>
  <si>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</si>
  <si>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</si>
  <si>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</si>
  <si>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</si>
  <si>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</si>
  <si>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</si>
  <si>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</si>
  <si>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</si>
  <si>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</si>
  <si>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</si>
  <si>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</si>
  <si>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</si>
  <si>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</si>
  <si>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</si>
  <si>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</si>
  <si>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</si>
  <si>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</si>
  <si>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</si>
  <si>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</si>
  <si>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</si>
  <si>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</si>
  <si>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</si>
  <si>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</si>
  <si>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</si>
  <si>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</si>
  <si>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</si>
  <si>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</si>
  <si>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</si>
  <si>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</si>
  <si>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</si>
  <si>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</si>
  <si>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</si>
  <si>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</si>
  <si>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</si>
  <si>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</si>
  <si>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</si>
  <si>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</si>
  <si>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</si>
  <si>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</si>
  <si>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</si>
  <si>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</si>
  <si>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</si>
  <si>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</si>
  <si>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</si>
  <si>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</si>
  <si>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</si>
  <si>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</si>
  <si>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</si>
  <si>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</si>
  <si>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</si>
  <si>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</si>
  <si>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</si>
  <si>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</si>
  <si>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</si>
  <si>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</si>
  <si>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</si>
  <si>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</si>
  <si>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</si>
  <si>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</si>
  <si>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</si>
  <si>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</si>
  <si>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</si>
  <si>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</si>
  <si>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</si>
  <si>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</si>
  <si>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</si>
  <si>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</si>
  <si>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</si>
  <si>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</si>
  <si>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</si>
  <si>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</si>
  <si>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</si>
  <si>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</si>
  <si>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</si>
  <si>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</si>
  <si>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</si>
  <si>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</si>
  <si>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</si>
  <si>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</si>
  <si>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</si>
  <si>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</si>
  <si>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</si>
  <si>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</si>
  <si>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</si>
  <si>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</si>
  <si>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</si>
  <si>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</si>
  <si>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</si>
  <si>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</si>
  <si>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</si>
  <si>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</si>
  <si>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</si>
  <si>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</si>
  <si>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</si>
  <si>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</si>
  <si>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</si>
  <si>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</si>
  <si>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</si>
  <si>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</si>
  <si>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</si>
  <si>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</si>
  <si>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</si>
  <si>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</si>
  <si>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</si>
  <si>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</si>
  <si>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</si>
  <si>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</si>
  <si>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</si>
  <si>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</si>
  <si>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</si>
  <si>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</si>
  <si>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</si>
  <si>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</si>
  <si>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</si>
  <si>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</si>
  <si>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</si>
  <si>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</si>
  <si>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</si>
  <si>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</si>
  <si>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</si>
  <si>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</si>
  <si>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</si>
  <si>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</si>
  <si>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</si>
  <si>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</si>
  <si>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</si>
  <si>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</si>
  <si>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</si>
  <si>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</si>
  <si>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</si>
  <si>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</si>
  <si>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</si>
  <si>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</si>
  <si>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</si>
  <si>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</si>
  <si>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</si>
  <si>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</si>
  <si>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</si>
  <si>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</si>
  <si>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</si>
  <si>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</si>
  <si>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</si>
  <si>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</si>
  <si>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</si>
  <si>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</si>
  <si>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</si>
  <si>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</si>
  <si>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</si>
  <si>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</si>
  <si>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</si>
  <si>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</si>
  <si>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</si>
  <si>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</si>
  <si>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</si>
  <si>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</si>
  <si>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</si>
  <si>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</si>
  <si>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</si>
  <si>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</si>
  <si>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</si>
  <si>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</si>
  <si>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</si>
  <si>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</si>
  <si>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</si>
  <si>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</si>
  <si>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</si>
  <si>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</si>
  <si>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</si>
  <si>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</si>
  <si>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</si>
  <si>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</si>
  <si>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</si>
  <si>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</si>
  <si>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</si>
  <si>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</si>
  <si>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</si>
  <si>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</si>
  <si>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</si>
  <si>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</si>
  <si>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</si>
  <si>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</si>
  <si>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</si>
  <si>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</si>
  <si>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</si>
  <si>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</si>
  <si>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</si>
  <si>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</si>
  <si>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</si>
  <si>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</si>
  <si>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</si>
  <si>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</si>
  <si>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</si>
  <si>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</si>
  <si>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</si>
  <si>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</si>
  <si>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</si>
  <si>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</si>
  <si>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</si>
  <si>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</si>
  <si>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</si>
  <si>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</si>
  <si>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</si>
  <si>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</si>
  <si>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</si>
  <si>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</si>
  <si>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</si>
  <si>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</si>
  <si>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</si>
  <si>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</si>
  <si>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</si>
  <si>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</si>
  <si>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</si>
  <si>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</si>
  <si>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</si>
  <si>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</si>
  <si>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</si>
  <si>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</si>
  <si>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</si>
  <si>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</si>
  <si>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</si>
  <si>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</si>
  <si>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</si>
  <si>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</si>
  <si>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</si>
  <si>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</si>
  <si>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</si>
  <si>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</si>
  <si>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</si>
  <si>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</si>
  <si>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</si>
  <si>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</si>
  <si>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</si>
  <si>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</si>
  <si>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</si>
  <si>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</si>
  <si>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</si>
  <si>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</si>
  <si>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</si>
  <si>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</si>
  <si>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</si>
  <si>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</si>
  <si>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</si>
  <si>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</si>
  <si>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</si>
  <si>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</si>
  <si>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</si>
  <si>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</si>
  <si>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</si>
  <si>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</si>
  <si>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</si>
  <si>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</si>
  <si>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</si>
  <si>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</si>
  <si>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</si>
  <si>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</si>
  <si>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</si>
  <si>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</si>
  <si>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</si>
  <si>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</si>
  <si>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</si>
  <si>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</si>
  <si>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</si>
  <si>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</si>
  <si>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</si>
  <si>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</si>
  <si>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</si>
  <si>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</si>
  <si>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</si>
  <si>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</si>
  <si>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</si>
  <si>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</si>
  <si>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</si>
  <si>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</si>
  <si>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</si>
  <si>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</si>
  <si>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</si>
  <si>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</si>
  <si>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</si>
  <si>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</si>
  <si>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</si>
  <si>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</si>
  <si>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</si>
  <si>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</si>
  <si>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</si>
  <si>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</si>
  <si>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</si>
  <si>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</si>
  <si>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</si>
  <si>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</si>
  <si>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</si>
  <si>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</si>
  <si>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</si>
  <si>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</si>
  <si>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</si>
  <si>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</si>
  <si>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</si>
  <si>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</si>
  <si>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</si>
  <si>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</si>
  <si>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</si>
  <si>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</si>
  <si>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</si>
  <si>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</si>
  <si>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</si>
  <si>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</si>
  <si>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</si>
  <si>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</si>
  <si>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</si>
  <si>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</si>
  <si>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</si>
  <si>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</si>
  <si>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</si>
  <si>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</si>
  <si>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</si>
  <si>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</si>
  <si>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</si>
  <si>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</si>
  <si>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</si>
  <si>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</si>
  <si>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</si>
  <si>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</si>
  <si>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</si>
  <si>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</si>
  <si>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</si>
  <si>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</si>
  <si>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</si>
  <si>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</si>
  <si>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</si>
  <si>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</si>
  <si>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</si>
  <si>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</si>
  <si>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</si>
  <si>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</si>
  <si>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</si>
  <si>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</si>
  <si>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</si>
  <si>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</si>
  <si>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</si>
  <si>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</si>
  <si>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</si>
  <si>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</si>
  <si>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</si>
  <si>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</si>
  <si>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</si>
  <si>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</si>
  <si>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</si>
  <si>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</si>
  <si>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</si>
  <si>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</si>
  <si>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</si>
  <si>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</si>
  <si>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</si>
  <si>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</si>
  <si>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</si>
  <si>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</si>
  <si>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</si>
  <si>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</si>
  <si>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</si>
  <si>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</si>
  <si>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</si>
  <si>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</si>
  <si>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</si>
  <si>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</si>
  <si>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</si>
  <si>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</si>
  <si>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</si>
  <si>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</si>
  <si>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</si>
  <si>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</si>
  <si>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</si>
  <si>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</si>
  <si>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</si>
  <si>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</si>
  <si>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</si>
  <si>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</si>
  <si>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</si>
  <si>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</si>
  <si>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</si>
  <si>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</si>
  <si>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</si>
  <si>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</si>
  <si>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</si>
  <si>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</si>
  <si>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</si>
  <si>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</si>
  <si>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</si>
  <si>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</si>
  <si>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</si>
  <si>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</si>
  <si>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</si>
  <si>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</si>
  <si>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</si>
  <si>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</si>
  <si>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</si>
  <si>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</si>
  <si>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</si>
  <si>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</si>
  <si>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</si>
  <si>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</si>
  <si>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</si>
  <si>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</si>
  <si>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</si>
  <si>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</si>
  <si>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</si>
  <si>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</si>
  <si>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</si>
  <si>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</si>
  <si>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</si>
  <si>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</si>
  <si>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</si>
  <si>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</si>
  <si>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</si>
  <si>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</si>
  <si>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</si>
  <si>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</si>
  <si>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</si>
  <si>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</si>
  <si>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</si>
  <si>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</si>
  <si>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</si>
  <si>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</si>
  <si>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</si>
  <si>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</si>
  <si>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</si>
  <si>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</si>
  <si>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</si>
  <si>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</si>
  <si>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</si>
  <si>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</si>
  <si>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</si>
  <si>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</si>
  <si>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</si>
  <si>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</si>
  <si>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</si>
  <si>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</si>
  <si>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</si>
  <si>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</si>
  <si>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</si>
  <si>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</si>
  <si>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</si>
  <si>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</si>
  <si>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</si>
  <si>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</si>
  <si>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</si>
  <si>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</si>
  <si>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</si>
  <si>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</si>
  <si>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</si>
  <si>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</si>
  <si>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</si>
  <si>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</si>
  <si>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</si>
  <si>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</si>
  <si>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</si>
  <si>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</si>
  <si>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</si>
  <si>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</si>
  <si>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</si>
  <si>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</si>
  <si>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</si>
  <si>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</si>
  <si>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</si>
  <si>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</si>
  <si>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</si>
  <si>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</si>
  <si>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</si>
  <si>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</si>
  <si>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</si>
  <si>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</si>
  <si>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</si>
  <si>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</si>
  <si>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</si>
  <si>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</si>
  <si>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</si>
  <si>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</si>
  <si>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</si>
  <si>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</si>
  <si>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</si>
  <si>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</si>
  <si>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</si>
  <si>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</si>
  <si>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</si>
  <si>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</si>
  <si>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</si>
  <si>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</si>
  <si>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</si>
  <si>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</si>
  <si>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</si>
  <si>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</si>
  <si>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</si>
  <si>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</si>
  <si>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</si>
  <si>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</si>
  <si>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</si>
  <si>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</si>
  <si>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</si>
  <si>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</si>
  <si>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</si>
  <si>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</si>
  <si>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</si>
  <si>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</si>
  <si>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</si>
  <si>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</si>
  <si>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</si>
  <si>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</si>
  <si>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</si>
  <si>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</si>
  <si>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</si>
  <si>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</si>
  <si>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</si>
  <si>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</si>
  <si>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</si>
  <si>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</si>
  <si>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</si>
  <si>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</si>
  <si>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</si>
  <si>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</si>
  <si>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</si>
  <si>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</si>
  <si>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</si>
  <si>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</si>
  <si>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</si>
  <si>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</si>
  <si>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</si>
  <si>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</si>
  <si>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</si>
  <si>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</si>
  <si>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</si>
  <si>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</si>
  <si>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</si>
  <si>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</si>
  <si>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</si>
  <si>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</si>
  <si>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</si>
  <si>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</si>
  <si>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</si>
  <si>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</si>
  <si>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</si>
  <si>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</si>
  <si>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</si>
  <si>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</si>
  <si>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</si>
  <si>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</si>
  <si>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</si>
  <si>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</si>
  <si>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</si>
  <si>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</si>
  <si>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</si>
  <si>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</si>
  <si>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</si>
  <si>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</si>
  <si>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</si>
  <si>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</si>
  <si>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</si>
  <si>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</si>
  <si>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</si>
  <si>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</si>
  <si>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</si>
  <si>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</si>
  <si>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</si>
  <si>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</si>
  <si>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</si>
  <si>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</si>
  <si>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</si>
  <si>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</si>
  <si>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</si>
  <si>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</si>
  <si>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</si>
  <si>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</si>
  <si>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</si>
  <si>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</si>
  <si>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</si>
  <si>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</si>
  <si>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</si>
  <si>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</si>
  <si>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</si>
  <si>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</si>
  <si>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</si>
  <si>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</si>
  <si>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</si>
  <si>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</si>
  <si>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</si>
  <si>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</si>
  <si>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</si>
  <si>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</si>
  <si>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</si>
  <si>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</si>
  <si>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</si>
  <si>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</si>
  <si>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</si>
  <si>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</si>
  <si>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</si>
  <si>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</si>
  <si>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</si>
  <si>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</si>
  <si>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</si>
  <si>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</si>
  <si>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</si>
  <si>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</si>
  <si>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</si>
  <si>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</si>
  <si>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</si>
  <si>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</si>
  <si>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</si>
  <si>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</si>
  <si>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</si>
  <si>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</si>
  <si>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</si>
  <si>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</si>
  <si>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</si>
  <si>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</si>
  <si>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</si>
  <si>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</si>
  <si>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</si>
  <si>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</si>
  <si>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</si>
  <si>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</si>
  <si>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</si>
  <si>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</si>
  <si>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</si>
  <si>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</si>
  <si>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</si>
  <si>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</si>
  <si>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</si>
  <si>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</si>
  <si>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</si>
  <si>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</si>
  <si>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</si>
  <si>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</si>
  <si>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</si>
  <si>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</si>
  <si>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</si>
  <si>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</si>
  <si>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</si>
  <si>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</si>
  <si>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</si>
  <si>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</si>
  <si>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</si>
  <si>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</si>
  <si>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</si>
  <si>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</si>
  <si>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</si>
  <si>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</si>
  <si>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</si>
  <si>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</si>
  <si>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</si>
  <si>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</si>
  <si>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</si>
  <si>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</si>
  <si>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</si>
  <si>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</si>
  <si>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</si>
  <si>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</si>
  <si>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</si>
  <si>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</si>
  <si>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</si>
  <si>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</si>
  <si>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</si>
  <si>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</si>
  <si>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</si>
  <si>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</si>
  <si>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</si>
  <si>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</si>
  <si>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</si>
  <si>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</si>
  <si>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</si>
  <si>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</si>
  <si>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</si>
  <si>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</si>
  <si>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</si>
  <si>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</si>
  <si>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</si>
  <si>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</si>
  <si>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</si>
  <si>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</si>
  <si>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</si>
  <si>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</si>
  <si>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</si>
  <si>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</si>
  <si>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</si>
  <si>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</si>
  <si>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</si>
  <si>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</si>
  <si>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</si>
  <si>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</si>
  <si>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</si>
  <si>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</si>
  <si>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</si>
  <si>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</si>
  <si>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</si>
  <si>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</si>
  <si>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</si>
  <si>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</si>
  <si>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</si>
  <si>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</si>
  <si>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</si>
  <si>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</si>
  <si>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</si>
  <si>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</si>
  <si>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</si>
  <si>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</si>
  <si>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</si>
  <si>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</si>
  <si>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</si>
  <si>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</si>
  <si>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</si>
  <si>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</si>
  <si>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</si>
  <si>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</si>
  <si>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</si>
  <si>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</si>
  <si>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</si>
  <si>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</si>
  <si>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</si>
  <si>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</si>
  <si>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</si>
  <si>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</si>
  <si>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</si>
  <si>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</si>
  <si>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</si>
  <si>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</si>
  <si>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</si>
  <si>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</si>
  <si>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</si>
  <si>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</si>
  <si>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</si>
  <si>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</si>
  <si>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</si>
  <si>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</si>
  <si>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</si>
  <si>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</si>
  <si>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</si>
  <si>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</si>
  <si>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</si>
  <si>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</si>
  <si>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</si>
  <si>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</si>
  <si>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</si>
  <si>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</si>
  <si>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</si>
  <si>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</si>
  <si>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</si>
  <si>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</si>
  <si>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</si>
  <si>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</si>
  <si>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</si>
  <si>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</si>
  <si>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</si>
  <si>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</si>
  <si>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</si>
  <si>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</si>
  <si>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</si>
  <si>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</si>
  <si>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</si>
  <si>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</si>
  <si>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</si>
  <si>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</si>
  <si>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</si>
  <si>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</si>
  <si>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</si>
  <si>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</si>
  <si>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</si>
  <si>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</si>
  <si>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</si>
  <si>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</si>
  <si>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</si>
  <si>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</si>
  <si>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</si>
  <si>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</si>
  <si>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</si>
  <si>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</si>
  <si>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</si>
  <si>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</si>
  <si>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</si>
  <si>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</si>
  <si>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</si>
  <si>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</si>
  <si>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</si>
  <si>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</si>
  <si>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</si>
  <si>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</si>
  <si>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</si>
  <si>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</si>
  <si>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</si>
  <si>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</si>
  <si>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</si>
  <si>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</si>
  <si>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</si>
  <si>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</si>
  <si>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</si>
  <si>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</si>
  <si>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</si>
  <si>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</si>
  <si>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</si>
  <si>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</si>
  <si>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</si>
  <si>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</si>
  <si>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</si>
  <si>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</si>
  <si>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</si>
  <si>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</si>
  <si>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</si>
  <si>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</si>
  <si>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</si>
  <si>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</si>
  <si>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</si>
  <si>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</si>
  <si>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</si>
  <si>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</si>
  <si>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</si>
  <si>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</si>
  <si>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</si>
  <si>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</si>
  <si>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</si>
  <si>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</si>
  <si>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</si>
  <si>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</si>
  <si>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</si>
  <si>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</si>
  <si>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</si>
  <si>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</si>
  <si>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</si>
  <si>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</si>
  <si>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</si>
  <si>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</si>
  <si>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</si>
  <si>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</si>
  <si>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</si>
  <si>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</si>
  <si>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</si>
  <si>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</si>
  <si>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</si>
  <si>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</si>
  <si>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</si>
  <si>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</si>
  <si>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</si>
  <si>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</si>
  <si>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</si>
  <si>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</si>
  <si>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</si>
  <si>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</si>
  <si>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</si>
  <si>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</si>
  <si>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</si>
  <si>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</si>
  <si>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</si>
  <si>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</si>
  <si>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</si>
  <si>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</si>
  <si>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</si>
  <si>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</si>
  <si>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</si>
  <si>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</si>
  <si>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</si>
  <si>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</si>
  <si>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</si>
  <si>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</si>
  <si>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</si>
  <si>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</si>
  <si>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</si>
  <si>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</si>
  <si>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</si>
  <si>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</si>
  <si>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</si>
  <si>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</si>
  <si>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</si>
  <si>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</si>
  <si>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</si>
  <si>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</si>
  <si>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</si>
  <si>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</si>
  <si>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</si>
  <si>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</si>
  <si>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</si>
  <si>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</si>
  <si>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</si>
  <si>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</si>
  <si>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</si>
  <si>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</si>
  <si>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</si>
  <si>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</si>
  <si>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</si>
  <si>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</si>
  <si>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</si>
  <si>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</si>
  <si>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</si>
  <si>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</si>
  <si>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</si>
  <si>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</si>
  <si>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</si>
  <si>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</si>
  <si>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</si>
  <si>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</si>
  <si>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</si>
  <si>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</si>
  <si>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</si>
  <si>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</si>
  <si>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</si>
  <si>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</si>
  <si>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</si>
  <si>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</si>
  <si>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</si>
  <si>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</si>
  <si>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</si>
  <si>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</si>
  <si>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</si>
  <si>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</si>
  <si>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</si>
  <si>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</si>
  <si>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</si>
  <si>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</si>
  <si>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</si>
  <si>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</si>
  <si>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</si>
  <si>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</si>
  <si>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</si>
  <si>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</si>
  <si>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</si>
  <si>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</si>
  <si>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</si>
  <si>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</si>
  <si>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</si>
  <si>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</si>
  <si>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</si>
  <si>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</si>
  <si>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</si>
  <si>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</si>
  <si>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</si>
  <si>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</si>
  <si>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</si>
  <si>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</si>
  <si>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</si>
  <si>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</si>
  <si>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</si>
  <si>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</si>
  <si>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</si>
  <si>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</si>
  <si>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</si>
  <si>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</si>
  <si>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</si>
  <si>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</si>
  <si>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</si>
  <si>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</si>
  <si>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</si>
  <si>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</si>
  <si>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</si>
  <si>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</si>
  <si>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</si>
  <si>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</si>
  <si>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</si>
  <si>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</si>
  <si>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</si>
  <si>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</si>
  <si>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</si>
  <si>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</si>
  <si>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</si>
  <si>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</si>
  <si>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</si>
  <si>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</si>
  <si>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</si>
  <si>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</si>
  <si>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</si>
  <si>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</si>
  <si>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</si>
  <si>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</si>
  <si>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</si>
  <si>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</si>
  <si>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</si>
  <si>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</si>
  <si>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</si>
  <si>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</si>
  <si>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</si>
  <si>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</si>
  <si>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</si>
  <si>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</si>
  <si>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</si>
  <si>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</si>
  <si>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</si>
  <si>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</si>
  <si>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</si>
  <si>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</si>
  <si>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</si>
  <si>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</si>
  <si>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</si>
  <si>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</si>
  <si>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</si>
  <si>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</si>
  <si>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</si>
  <si>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</si>
  <si>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</si>
  <si>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</si>
  <si>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</si>
  <si>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</si>
  <si>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</si>
  <si>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</si>
  <si>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</si>
  <si>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</si>
  <si>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</si>
  <si>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</si>
  <si>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</si>
  <si>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</si>
  <si>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</si>
  <si>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</si>
  <si>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</si>
  <si>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</si>
  <si>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</si>
  <si>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</si>
  <si>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</si>
  <si>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</si>
  <si>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</si>
  <si>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</si>
  <si>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</si>
  <si>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</si>
  <si>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</si>
  <si>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</si>
  <si>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</si>
  <si>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</si>
  <si>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</si>
  <si>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</si>
  <si>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</si>
  <si>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</si>
  <si>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</si>
  <si>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</si>
  <si>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</si>
  <si>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</si>
  <si>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</si>
  <si>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</si>
  <si>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</si>
  <si>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</si>
  <si>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</si>
  <si>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</si>
  <si>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</si>
  <si>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</si>
  <si>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</si>
  <si>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</si>
  <si>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</si>
  <si>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</si>
  <si>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</si>
  <si>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</si>
  <si>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</si>
  <si>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</si>
  <si>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</si>
  <si>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</si>
  <si>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</si>
  <si>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</si>
  <si>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</si>
  <si>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</si>
  <si>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</si>
  <si>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</si>
  <si>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</si>
  <si>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</si>
  <si>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</si>
  <si>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</si>
  <si>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</si>
  <si>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</si>
  <si>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</si>
  <si>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</si>
  <si>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</si>
  <si>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</si>
  <si>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</si>
  <si>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</si>
  <si>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</si>
  <si>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</si>
  <si>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</si>
  <si>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</si>
  <si>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</si>
  <si>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</si>
  <si>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</si>
  <si>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</si>
  <si>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</si>
  <si>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</si>
  <si>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</si>
  <si>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</si>
  <si>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</si>
  <si>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</si>
  <si>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</si>
  <si>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</si>
  <si>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</si>
  <si>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</si>
  <si>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</si>
  <si>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</si>
  <si>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</si>
  <si>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</si>
  <si>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</si>
  <si>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</si>
  <si>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</si>
  <si>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</si>
  <si>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</si>
  <si>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</si>
  <si>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</si>
  <si>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</si>
  <si>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</si>
  <si>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</si>
  <si>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</si>
  <si>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</si>
  <si>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</si>
  <si>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</si>
  <si>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</si>
  <si>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</si>
  <si>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</si>
  <si>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</si>
  <si>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</si>
  <si>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</si>
  <si>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</si>
  <si>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</si>
  <si>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</si>
  <si>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</si>
  <si>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</si>
  <si>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</si>
  <si>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</si>
  <si>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</si>
  <si>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</si>
  <si>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</si>
  <si>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</si>
  <si>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</si>
  <si>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</si>
  <si>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</si>
  <si>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</si>
  <si>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</si>
  <si>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</si>
  <si>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</si>
  <si>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</si>
  <si>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</si>
  <si>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</si>
  <si>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</si>
  <si>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</si>
  <si>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</si>
  <si>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</si>
  <si>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</si>
  <si>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</si>
  <si>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</si>
  <si>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</si>
  <si>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</si>
  <si>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</si>
  <si>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</si>
  <si>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</si>
  <si>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</si>
  <si>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</si>
  <si>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</si>
  <si>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</si>
  <si>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</si>
  <si>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</si>
  <si>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</si>
  <si>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</si>
  <si>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</si>
  <si>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</si>
  <si>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</si>
  <si>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</si>
  <si>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</si>
  <si>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</si>
  <si>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</si>
  <si>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</si>
  <si>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</si>
  <si>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</si>
  <si>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</si>
  <si>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</si>
  <si>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</si>
  <si>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</si>
  <si>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</si>
  <si>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</si>
  <si>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</si>
  <si>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</si>
  <si>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</si>
  <si>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</si>
  <si>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</si>
  <si>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</si>
  <si>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</si>
  <si>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</si>
  <si>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</si>
  <si>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</si>
  <si>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</si>
  <si>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</si>
  <si>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</si>
  <si>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</si>
  <si>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</si>
  <si>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</si>
  <si>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</si>
  <si>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</si>
  <si>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</si>
  <si>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</si>
  <si>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</si>
  <si>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</si>
  <si>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</si>
  <si>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</si>
  <si>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</si>
  <si>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</si>
  <si>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</si>
  <si>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</si>
  <si>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</si>
  <si>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</si>
  <si>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</si>
  <si>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</si>
  <si>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</si>
  <si>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</si>
  <si>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</si>
  <si>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</si>
  <si>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</si>
  <si>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</si>
  <si>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</si>
  <si>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</si>
  <si>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</si>
  <si>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</si>
  <si>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</si>
  <si>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</si>
  <si>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</si>
  <si>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</si>
  <si>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</si>
  <si>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</si>
  <si>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</si>
  <si>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</si>
  <si>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</si>
  <si>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</si>
  <si>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</si>
  <si>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</si>
  <si>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</si>
  <si>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</si>
  <si>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</si>
  <si>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</si>
  <si>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</si>
  <si>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</si>
  <si>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</si>
  <si>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</si>
  <si>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</si>
  <si>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</si>
  <si>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</si>
  <si>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</si>
  <si>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</si>
  <si>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</si>
  <si>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</si>
  <si>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</si>
  <si>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</si>
  <si>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</si>
  <si>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</si>
  <si>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</si>
  <si>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</si>
  <si>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</si>
  <si>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</si>
  <si>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</si>
  <si>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</si>
  <si>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</si>
  <si>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</si>
  <si>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</si>
  <si>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</si>
  <si>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</si>
  <si>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</si>
  <si>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</si>
  <si>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</si>
  <si>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</si>
  <si>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</si>
  <si>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</si>
  <si>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</si>
  <si>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</si>
  <si>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</si>
  <si>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</si>
  <si>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</si>
  <si>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</si>
  <si>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</si>
  <si>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</si>
  <si>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</si>
  <si>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</si>
  <si>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</si>
  <si>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</si>
  <si>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</si>
  <si>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</si>
  <si>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</si>
  <si>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</si>
  <si>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</si>
  <si>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</si>
  <si>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</si>
  <si>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</si>
  <si>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</si>
  <si>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</si>
  <si>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</si>
  <si>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</si>
  <si>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</si>
  <si>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</si>
  <si>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</si>
  <si>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</si>
  <si>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</si>
  <si>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</si>
  <si>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</si>
  <si>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</si>
  <si>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</si>
  <si>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</si>
  <si>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</si>
  <si>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</si>
  <si>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</si>
  <si>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</si>
  <si>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</si>
  <si>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</si>
  <si>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</si>
  <si>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</si>
  <si>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</si>
  <si>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</si>
  <si>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</si>
  <si>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</si>
  <si>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</si>
  <si>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</si>
  <si>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</si>
  <si>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</si>
  <si>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</si>
  <si>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</si>
  <si>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</si>
  <si>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</si>
  <si>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</si>
  <si>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</si>
  <si>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</si>
  <si>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</si>
  <si>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</si>
  <si>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</si>
  <si>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</si>
  <si>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</si>
  <si>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</si>
  <si>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</si>
  <si>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</si>
  <si>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</si>
  <si>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</si>
  <si>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</si>
  <si>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</si>
  <si>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</si>
  <si>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</si>
  <si>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</si>
  <si>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</si>
  <si>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</si>
  <si>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</si>
  <si>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</si>
  <si>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</si>
  <si>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</si>
  <si>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</si>
  <si>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</si>
  <si>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</si>
  <si>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</si>
  <si>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</si>
  <si>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</si>
  <si>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</si>
  <si>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</si>
  <si>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</si>
  <si>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</si>
  <si>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</si>
  <si>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</si>
  <si>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</si>
  <si>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</si>
  <si>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</si>
  <si>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</si>
  <si>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</si>
  <si>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</si>
  <si>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</si>
  <si>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</si>
  <si>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</si>
  <si>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</si>
  <si>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</si>
  <si>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</si>
  <si>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</si>
  <si>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</si>
  <si>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</si>
  <si>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</si>
  <si>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</si>
  <si>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</si>
  <si>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</si>
  <si>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</si>
  <si>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</si>
  <si>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</si>
  <si>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</si>
  <si>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</si>
  <si>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</si>
  <si>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</si>
  <si>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</si>
  <si>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</si>
  <si>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</si>
  <si>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</si>
  <si>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</si>
  <si>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</si>
  <si>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</si>
  <si>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</si>
  <si>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</si>
  <si>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</si>
  <si>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</si>
  <si>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</si>
  <si>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</si>
  <si>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</si>
  <si>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</si>
  <si>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</si>
  <si>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</si>
  <si>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</si>
  <si>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</si>
  <si>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</si>
  <si>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</si>
  <si>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</si>
  <si>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</si>
  <si>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</si>
  <si>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</si>
  <si>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</si>
  <si>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</si>
  <si>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</si>
  <si>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</si>
  <si>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</si>
  <si>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</si>
  <si>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</si>
  <si>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</si>
  <si>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</si>
  <si>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</si>
  <si>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</si>
  <si>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</si>
  <si>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</si>
  <si>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</si>
  <si>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</si>
  <si>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</si>
  <si>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</si>
  <si>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</si>
  <si>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</si>
  <si>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</si>
  <si>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</si>
  <si>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</si>
  <si>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</si>
  <si>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</si>
  <si>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</si>
  <si>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</si>
  <si>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</si>
  <si>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</si>
  <si>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</si>
  <si>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</si>
  <si>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</si>
  <si>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</si>
  <si>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</si>
  <si>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</si>
  <si>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</si>
  <si>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</si>
  <si>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</si>
  <si>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</si>
  <si>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</si>
  <si>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</si>
  <si>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</si>
  <si>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</si>
  <si>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</si>
  <si>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</si>
  <si>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</si>
  <si>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</si>
  <si>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</si>
  <si>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</si>
  <si>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</si>
  <si>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</si>
  <si>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</si>
  <si>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</si>
  <si>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</si>
  <si>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</si>
  <si>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</si>
  <si>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</si>
  <si>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</si>
  <si>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</si>
  <si>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</si>
  <si>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</si>
  <si>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</si>
  <si>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</si>
  <si>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</si>
  <si>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</si>
  <si>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</si>
  <si>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</si>
  <si>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</si>
  <si>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</si>
  <si>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</si>
  <si>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</si>
  <si>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</si>
  <si>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</si>
  <si>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</si>
  <si>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</si>
  <si>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</si>
  <si>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</si>
  <si>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</si>
  <si>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</si>
  <si>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</si>
  <si>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</si>
  <si>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</si>
  <si>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</si>
  <si>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</si>
  <si>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</si>
  <si>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</si>
  <si>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</si>
  <si>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</si>
  <si>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</si>
  <si>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</si>
  <si>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</si>
  <si>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</si>
  <si>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</si>
  <si>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</si>
  <si>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</si>
  <si>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</si>
  <si>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</si>
  <si>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</si>
  <si>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</si>
  <si>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</si>
  <si>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</si>
  <si>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</si>
  <si>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</si>
  <si>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</si>
  <si>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</si>
  <si>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</si>
  <si>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</si>
  <si>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</si>
  <si>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</si>
  <si>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</si>
  <si>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</si>
  <si>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</si>
  <si>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</si>
  <si>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</si>
  <si>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</si>
  <si>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</si>
  <si>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</si>
  <si>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</si>
  <si>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</si>
  <si>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</si>
  <si>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</si>
  <si>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</si>
  <si>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</si>
  <si>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</si>
  <si>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</si>
  <si>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</si>
  <si>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</si>
  <si>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</si>
  <si>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</si>
  <si>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</si>
  <si>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</si>
  <si>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</si>
  <si>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</si>
  <si>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</si>
  <si>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</si>
  <si>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</si>
  <si>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</si>
  <si>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</si>
  <si>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</si>
  <si>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</si>
  <si>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</si>
  <si>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</si>
  <si>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</si>
  <si>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</si>
  <si>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</si>
  <si>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</si>
  <si>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</si>
  <si>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</si>
  <si>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</si>
  <si>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</si>
  <si>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</si>
  <si>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</si>
  <si>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</si>
  <si>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</si>
  <si>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</si>
  <si>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</si>
  <si>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</si>
  <si>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</si>
  <si>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</si>
  <si>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</si>
  <si>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</si>
  <si>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</si>
  <si>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</si>
  <si>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</si>
  <si>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</si>
  <si>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</si>
  <si>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</si>
  <si>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</si>
  <si>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</si>
  <si>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</si>
  <si>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</si>
  <si>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</si>
  <si>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</si>
  <si>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</si>
  <si>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</si>
  <si>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</si>
  <si>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</si>
  <si>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</si>
  <si>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</si>
  <si>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</si>
  <si>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</si>
  <si>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</si>
  <si>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</si>
  <si>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</si>
  <si>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</si>
  <si>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</si>
  <si>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</si>
  <si>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</si>
  <si>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</si>
  <si>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</si>
  <si>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</si>
  <si>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</si>
  <si>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</si>
  <si>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</si>
  <si>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</si>
  <si>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</si>
  <si>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</si>
  <si>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</si>
  <si>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</si>
  <si>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</si>
  <si>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</si>
  <si>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</si>
  <si>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</si>
  <si>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</si>
  <si>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</si>
  <si>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</si>
  <si>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</si>
  <si>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</si>
  <si>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</si>
  <si>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</si>
  <si>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</si>
  <si>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</si>
  <si>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</si>
  <si>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</si>
  <si>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</si>
  <si>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</si>
  <si>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</si>
  <si>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</si>
  <si>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</si>
  <si>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</si>
  <si>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</si>
  <si>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</si>
  <si>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</si>
  <si>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</si>
  <si>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</si>
  <si>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</si>
  <si>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</si>
  <si>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</si>
  <si>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</si>
  <si>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</si>
  <si>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</si>
  <si>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</si>
  <si>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</si>
  <si>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</si>
  <si>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</si>
  <si>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</si>
  <si>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</si>
  <si>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</si>
  <si>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</si>
  <si>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</si>
  <si>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</si>
  <si>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</si>
  <si>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</si>
  <si>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</si>
  <si>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</si>
  <si>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</si>
  <si>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</si>
  <si>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</si>
  <si>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</si>
  <si>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</si>
  <si>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</si>
  <si>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</si>
  <si>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</si>
  <si>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</si>
  <si>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</si>
  <si>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</si>
  <si>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</si>
  <si>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</si>
  <si>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</si>
  <si>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</si>
  <si>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</si>
  <si>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</si>
  <si>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</si>
  <si>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</si>
  <si>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</si>
  <si>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</si>
  <si>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</si>
  <si>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</si>
  <si>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</si>
  <si>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</si>
  <si>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</si>
  <si>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</si>
  <si>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</si>
  <si>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</si>
  <si>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</si>
  <si>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</si>
  <si>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</si>
  <si>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</si>
  <si>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</si>
  <si>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</si>
  <si>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</si>
  <si>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</si>
  <si>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</si>
  <si>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</si>
  <si>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</si>
  <si>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</si>
  <si>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</si>
  <si>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</si>
  <si>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</si>
  <si>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</si>
  <si>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</si>
  <si>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</si>
  <si>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</si>
  <si>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</si>
  <si>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</si>
  <si>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</si>
  <si>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</si>
  <si>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</si>
  <si>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</si>
  <si>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</si>
  <si>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</si>
  <si>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</si>
  <si>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</si>
  <si>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</si>
  <si>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</si>
  <si>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</si>
  <si>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</si>
  <si>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</si>
  <si>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</si>
  <si>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</si>
  <si>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</si>
  <si>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</si>
  <si>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</si>
  <si>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</si>
  <si>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</si>
  <si>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</si>
  <si>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</si>
  <si>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</si>
  <si>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</si>
  <si>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</si>
  <si>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</si>
  <si>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</si>
  <si>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</si>
  <si>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</si>
  <si>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</si>
  <si>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</si>
  <si>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</si>
  <si>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</si>
  <si>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</si>
  <si>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</si>
  <si>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</si>
  <si>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</si>
  <si>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</si>
  <si>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</si>
  <si>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</si>
  <si>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</si>
  <si>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</si>
  <si>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</si>
  <si>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</si>
  <si>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</si>
  <si>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</si>
  <si>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</si>
  <si>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</si>
  <si>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</si>
  <si>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</si>
  <si>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</si>
  <si>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</si>
  <si>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</si>
  <si>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</si>
  <si>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</si>
  <si>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</si>
  <si>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</si>
  <si>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</si>
  <si>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</si>
  <si>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</si>
  <si>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</si>
  <si>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</si>
  <si>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</si>
  <si>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</si>
  <si>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</si>
  <si>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</si>
  <si>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</si>
  <si>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</si>
  <si>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</si>
  <si>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</si>
  <si>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</si>
  <si>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</si>
  <si>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</si>
  <si>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</si>
  <si>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</si>
  <si>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</si>
  <si>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</si>
  <si>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</si>
  <si>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</si>
  <si>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</si>
  <si>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</si>
  <si>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</si>
  <si>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</si>
  <si>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</si>
  <si>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</si>
  <si>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</si>
  <si>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</si>
  <si>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</si>
  <si>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</si>
  <si>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</si>
  <si>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</si>
  <si>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</si>
  <si>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</si>
  <si>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</si>
  <si>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</si>
  <si>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</si>
  <si>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</si>
  <si>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</si>
  <si>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</si>
  <si>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</si>
  <si>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</si>
  <si>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</si>
  <si>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</si>
  <si>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</si>
  <si>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</si>
  <si>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</si>
  <si>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</si>
  <si>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</si>
  <si>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</si>
  <si>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</si>
  <si>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</si>
  <si>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</si>
  <si>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</si>
  <si>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</si>
  <si>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</si>
  <si>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</si>
  <si>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</si>
  <si>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</si>
  <si>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</si>
  <si>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</si>
  <si>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</si>
  <si>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</si>
  <si>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</si>
  <si>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</si>
  <si>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</si>
  <si>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</si>
  <si>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</si>
  <si>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</si>
  <si>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</si>
  <si>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</si>
  <si>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</si>
  <si>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</si>
  <si>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</si>
  <si>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</si>
  <si>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</si>
  <si>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</si>
  <si>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</si>
  <si>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</si>
  <si>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</si>
  <si>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</si>
  <si>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</si>
  <si>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</si>
  <si>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</si>
  <si>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</si>
  <si>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</si>
  <si>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</si>
  <si>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</si>
  <si>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</si>
  <si>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</si>
  <si>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</si>
  <si>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</si>
  <si>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</si>
  <si>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</si>
  <si>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</si>
  <si>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</si>
  <si>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</si>
  <si>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</si>
  <si>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</si>
  <si>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</si>
  <si>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</si>
  <si>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</si>
  <si>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</si>
  <si>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</si>
  <si>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</si>
  <si>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</si>
  <si>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</si>
  <si>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</si>
  <si>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</si>
  <si>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</si>
  <si>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</si>
  <si>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</si>
  <si>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</si>
  <si>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</si>
  <si>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</si>
  <si>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</si>
  <si>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</si>
  <si>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</si>
  <si>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</si>
  <si>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</si>
  <si>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</si>
  <si>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</si>
  <si>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</si>
  <si>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</si>
  <si>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</si>
  <si>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</si>
  <si>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</si>
  <si>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</si>
  <si>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</si>
  <si>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</si>
  <si>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</si>
  <si>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</si>
  <si>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</si>
  <si>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</si>
  <si>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</si>
  <si>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</si>
  <si>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</si>
  <si>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</si>
  <si>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</si>
  <si>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</si>
  <si>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</si>
  <si>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</si>
  <si>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</si>
  <si>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</si>
  <si>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</si>
  <si>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</si>
  <si>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</si>
  <si>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</si>
  <si>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</si>
  <si>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</si>
  <si>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</si>
  <si>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</si>
  <si>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</si>
  <si>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</si>
  <si>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</si>
  <si>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</si>
  <si>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</si>
  <si>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</si>
  <si>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</si>
  <si>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</si>
  <si>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</si>
  <si>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</si>
  <si>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</si>
  <si>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</si>
  <si>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</si>
  <si>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</si>
  <si>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</si>
  <si>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</si>
  <si>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</si>
  <si>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</si>
  <si>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</si>
  <si>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</si>
  <si>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</si>
  <si>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</si>
  <si>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</si>
  <si>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</si>
  <si>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</si>
  <si>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</si>
  <si>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</si>
  <si>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</si>
  <si>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</si>
  <si>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</si>
  <si>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</si>
  <si>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</si>
  <si>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</si>
  <si>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</si>
  <si>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</si>
  <si>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</si>
  <si>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</si>
  <si>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</si>
  <si>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</si>
  <si>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</si>
  <si>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</si>
  <si>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</si>
  <si>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</si>
  <si>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</si>
  <si>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</si>
  <si>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</si>
  <si>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</si>
  <si>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</si>
  <si>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</si>
  <si>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</si>
  <si>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</si>
  <si>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</si>
  <si>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</si>
  <si>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</si>
  <si>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</si>
  <si>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</si>
  <si>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</si>
  <si>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</si>
  <si>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</si>
  <si>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</si>
  <si>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</si>
  <si>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</si>
  <si>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</si>
  <si>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</si>
  <si>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</si>
  <si>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</si>
  <si>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</si>
  <si>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</si>
  <si>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</si>
  <si>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</si>
  <si>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</si>
  <si>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</si>
  <si>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</si>
  <si>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</si>
  <si>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</si>
  <si>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</si>
  <si>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</si>
  <si>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</si>
  <si>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</si>
  <si>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</si>
  <si>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</si>
  <si>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</si>
  <si>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</si>
  <si>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</si>
  <si>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</si>
  <si>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</si>
  <si>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</si>
  <si>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</si>
  <si>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</si>
  <si>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</si>
  <si>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</si>
  <si>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</si>
  <si>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</si>
  <si>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</si>
  <si>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</si>
  <si>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</si>
  <si>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</si>
  <si>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</si>
  <si>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</si>
  <si>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</si>
  <si>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</si>
  <si>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</si>
  <si>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</si>
  <si>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</si>
  <si>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</si>
  <si>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</si>
  <si>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</si>
  <si>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</si>
  <si>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</si>
  <si>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</si>
  <si>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</si>
  <si>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</si>
  <si>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</si>
  <si>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</si>
  <si>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</si>
  <si>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</si>
  <si>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</si>
  <si>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</si>
  <si>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</si>
  <si>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</si>
  <si>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</si>
  <si>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</si>
  <si>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</si>
  <si>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</si>
  <si>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</si>
  <si>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</si>
  <si>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</si>
  <si>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</si>
  <si>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</si>
  <si>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</si>
  <si>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</si>
  <si>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</si>
  <si>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</si>
  <si>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</si>
  <si>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</si>
  <si>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</si>
  <si>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</si>
  <si>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</si>
  <si>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</si>
  <si>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</si>
  <si>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</si>
  <si>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</si>
  <si>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</si>
  <si>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</si>
  <si>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</si>
  <si>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</si>
  <si>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</si>
  <si>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</si>
  <si>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</si>
  <si>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</si>
  <si>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</si>
  <si>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</si>
  <si>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</si>
  <si>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</si>
  <si>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</si>
  <si>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</si>
  <si>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</si>
  <si>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</si>
  <si>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</si>
  <si>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</si>
  <si>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</si>
  <si>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</si>
  <si>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</si>
  <si>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</si>
  <si>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</si>
  <si>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</si>
  <si>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</si>
  <si>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</si>
  <si>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</si>
  <si>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</si>
  <si>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</si>
  <si>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</si>
  <si>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</si>
  <si>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</si>
  <si>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</si>
  <si>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</si>
  <si>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</si>
  <si>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</si>
  <si>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</si>
  <si>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</si>
  <si>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</si>
  <si>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</si>
  <si>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</si>
  <si>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</si>
  <si>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</si>
  <si>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</si>
  <si>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</si>
  <si>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</si>
  <si>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</si>
  <si>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</si>
  <si>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</si>
  <si>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</si>
  <si>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</si>
  <si>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</si>
  <si>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</si>
  <si>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</si>
  <si>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</si>
  <si>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</si>
  <si>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</si>
  <si>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</si>
  <si>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</si>
  <si>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</si>
  <si>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</si>
  <si>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</si>
  <si>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</si>
  <si>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</si>
  <si>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</si>
  <si>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</si>
  <si>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</si>
  <si>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</si>
  <si>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</si>
  <si>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</si>
  <si>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</si>
  <si>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</si>
  <si>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</si>
  <si>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</si>
  <si>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</si>
  <si>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</si>
  <si>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</si>
  <si>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</si>
  <si>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</si>
  <si>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</si>
  <si>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</si>
  <si>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</si>
  <si>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</si>
  <si>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</si>
  <si>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</si>
  <si>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</si>
  <si>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</si>
  <si>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</si>
  <si>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</si>
  <si>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</si>
  <si>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</si>
  <si>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</si>
  <si>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</si>
  <si>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</si>
  <si>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</si>
  <si>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</si>
  <si>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</si>
  <si>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</si>
  <si>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</si>
  <si>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</si>
  <si>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</si>
  <si>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</si>
  <si>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</si>
  <si>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</si>
  <si>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</si>
  <si>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</si>
  <si>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</si>
  <si>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</si>
  <si>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</si>
  <si>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</si>
  <si>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</si>
  <si>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</si>
  <si>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</si>
  <si>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</si>
  <si>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</si>
  <si>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</si>
  <si>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</si>
  <si>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</si>
  <si>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</si>
  <si>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</si>
  <si>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</si>
  <si>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</si>
  <si>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</si>
  <si>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</si>
  <si>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</si>
  <si>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</si>
  <si>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</si>
  <si>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</si>
  <si>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</si>
  <si>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</si>
  <si>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</si>
  <si>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</si>
  <si>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</si>
  <si>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</si>
  <si>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</si>
  <si>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</si>
  <si>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</si>
  <si>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</si>
  <si>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</si>
  <si>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</si>
  <si>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</si>
  <si>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</si>
  <si>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</si>
  <si>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</si>
  <si>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</si>
  <si>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</si>
  <si>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</si>
  <si>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</si>
  <si>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</si>
  <si>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</si>
  <si>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</si>
  <si>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</si>
  <si>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</si>
  <si>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</si>
  <si>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</si>
  <si>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</si>
  <si>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</si>
  <si>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</si>
  <si>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</si>
  <si>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</si>
  <si>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</si>
  <si>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</si>
  <si>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</si>
  <si>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</si>
  <si>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</si>
  <si>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</si>
  <si>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</si>
  <si>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</si>
  <si>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</si>
  <si>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</si>
  <si>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</si>
  <si>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</si>
  <si>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</si>
  <si>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</si>
  <si>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</si>
  <si>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</si>
  <si>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</si>
  <si>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</si>
  <si>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</si>
  <si>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</si>
  <si>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</si>
  <si>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</si>
  <si>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</si>
  <si>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</si>
  <si>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</si>
  <si>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</si>
  <si>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</si>
  <si>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</si>
  <si>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</si>
  <si>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</si>
  <si>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</si>
  <si>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</si>
  <si>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</si>
  <si>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</si>
  <si>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</si>
  <si>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</si>
  <si>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</si>
  <si>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</si>
  <si>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</si>
  <si>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</si>
  <si>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</si>
  <si>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</si>
  <si>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</si>
  <si>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</si>
  <si>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</si>
  <si>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</si>
  <si>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</si>
  <si>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</si>
  <si>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</si>
  <si>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</si>
  <si>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</si>
  <si>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</si>
  <si>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</si>
  <si>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</si>
  <si>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</si>
  <si>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</si>
  <si>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</si>
  <si>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</si>
  <si>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</si>
  <si>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</si>
  <si>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</si>
  <si>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</si>
  <si>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</si>
  <si>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</si>
  <si>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</si>
  <si>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</si>
  <si>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</si>
  <si>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</si>
  <si>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</si>
  <si>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</si>
  <si>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</si>
  <si>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</si>
  <si>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</si>
  <si>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</si>
  <si>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</si>
  <si>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</si>
  <si>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</si>
  <si>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</si>
  <si>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</si>
  <si>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</si>
  <si>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</si>
  <si>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</si>
  <si>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</si>
  <si>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</si>
  <si>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</si>
  <si>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</si>
  <si>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</si>
  <si>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</si>
  <si>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</si>
  <si>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</si>
  <si>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</si>
  <si>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</si>
  <si>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</si>
  <si>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</si>
  <si>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</si>
  <si>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</si>
  <si>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</si>
  <si>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</si>
  <si>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</si>
  <si>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</si>
  <si>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</si>
  <si>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</si>
  <si>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</si>
  <si>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</si>
  <si>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</si>
  <si>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</si>
  <si>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</si>
  <si>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</si>
  <si>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</si>
  <si>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</si>
  <si>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</si>
  <si>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</si>
  <si>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</si>
  <si>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</si>
  <si>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</si>
  <si>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</si>
  <si>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</si>
  <si>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</si>
  <si>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</si>
  <si>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</si>
  <si>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</si>
  <si>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</si>
  <si>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</si>
  <si>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</si>
  <si>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</si>
  <si>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</si>
  <si>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</si>
  <si>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</si>
  <si>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</si>
  <si>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</si>
  <si>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</si>
  <si>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</si>
  <si>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</si>
  <si>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</si>
  <si>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</si>
  <si>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</si>
  <si>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</si>
  <si>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</si>
  <si>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</si>
  <si>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</si>
  <si>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</si>
  <si>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</si>
  <si>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</si>
  <si>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</si>
  <si>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</si>
  <si>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</si>
  <si>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</si>
  <si>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</si>
  <si>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</si>
  <si>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</si>
  <si>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</si>
  <si>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</si>
  <si>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</si>
  <si>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</si>
  <si>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</si>
  <si>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</si>
  <si>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</si>
  <si>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</si>
  <si>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</si>
  <si>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</si>
  <si>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</si>
  <si>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</si>
  <si>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</si>
  <si>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</si>
  <si>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</si>
  <si>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</si>
  <si>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</si>
  <si>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</si>
  <si>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</si>
  <si>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</si>
  <si>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</si>
  <si>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</si>
  <si>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</si>
  <si>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</si>
  <si>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</si>
  <si>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</si>
  <si>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</si>
  <si>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</si>
  <si>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</si>
  <si>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</si>
  <si>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</si>
  <si>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</si>
  <si>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</si>
  <si>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</si>
  <si>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</si>
  <si>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</si>
  <si>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</si>
  <si>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</si>
  <si>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</si>
  <si>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</si>
  <si>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</si>
  <si>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</si>
  <si>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</si>
  <si>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</si>
  <si>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</si>
  <si>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</si>
  <si>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</si>
  <si>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</si>
  <si>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</si>
  <si>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</si>
  <si>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</si>
  <si>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</si>
  <si>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</si>
  <si>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</si>
  <si>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</si>
  <si>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</si>
  <si>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</si>
  <si>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</si>
  <si>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</si>
  <si>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</si>
  <si>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</si>
  <si>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</si>
  <si>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</si>
  <si>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</si>
  <si>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</si>
  <si>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</si>
  <si>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</si>
  <si>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</si>
  <si>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</si>
  <si>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</si>
  <si>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</si>
  <si>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</si>
  <si>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</si>
  <si>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</si>
  <si>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</si>
  <si>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</si>
  <si>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</si>
  <si>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</si>
  <si>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</si>
  <si>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</si>
  <si>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</si>
  <si>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</si>
  <si>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</si>
  <si>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</si>
  <si>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</si>
  <si>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</si>
  <si>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</si>
  <si>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</si>
  <si>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</si>
  <si>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</si>
  <si>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</si>
  <si>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</si>
  <si>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</si>
  <si>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</si>
  <si>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</si>
  <si>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</si>
  <si>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</si>
  <si>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</si>
  <si>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</si>
  <si>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</si>
  <si>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</si>
  <si>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</si>
  <si>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</si>
  <si>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</si>
  <si>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</si>
  <si>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</si>
  <si>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</si>
  <si>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</si>
  <si>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</si>
  <si>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</si>
  <si>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</si>
  <si>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</si>
  <si>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</si>
  <si>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</si>
  <si>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</si>
  <si>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</si>
  <si>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</si>
  <si>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</si>
  <si>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</si>
  <si>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</si>
  <si>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</si>
  <si>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</si>
  <si>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</si>
  <si>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</si>
  <si>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</si>
  <si>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</si>
  <si>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</si>
  <si>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</si>
  <si>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</si>
  <si>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</si>
  <si>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</si>
  <si>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</si>
  <si>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</si>
  <si>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</si>
  <si>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</si>
  <si>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</si>
  <si>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</si>
  <si>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</si>
  <si>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</si>
  <si>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</si>
  <si>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</si>
  <si>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</si>
  <si>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</si>
  <si>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</si>
  <si>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</si>
  <si>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</si>
  <si>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</si>
  <si>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</si>
  <si>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</si>
  <si>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</si>
  <si>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</si>
  <si>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</si>
  <si>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</si>
  <si>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</si>
  <si>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</si>
  <si>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</si>
  <si>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</si>
  <si>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</si>
  <si>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</si>
  <si>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</si>
  <si>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</si>
  <si>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</si>
  <si>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</si>
  <si>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</si>
  <si>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</si>
  <si>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</si>
  <si>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</si>
  <si>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</si>
  <si>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</si>
  <si>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</si>
  <si>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</si>
  <si>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</si>
  <si>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</si>
  <si>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</si>
  <si>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</si>
  <si>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</si>
  <si>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</si>
  <si>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</si>
  <si>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</si>
  <si>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</si>
  <si>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</si>
  <si>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</si>
  <si>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</si>
  <si>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</si>
  <si>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</si>
  <si>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</si>
  <si>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</si>
  <si>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</si>
  <si>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</si>
  <si>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</si>
  <si>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</si>
  <si>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</si>
  <si>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</si>
  <si>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</si>
  <si>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</si>
  <si>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</si>
  <si>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</si>
  <si>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</si>
  <si>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</si>
  <si>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</si>
  <si>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</si>
  <si>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</si>
  <si>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</si>
  <si>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</si>
  <si>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</si>
  <si>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</si>
  <si>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</si>
  <si>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</si>
  <si>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</si>
  <si>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</si>
  <si>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</si>
  <si>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</si>
  <si>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</si>
  <si>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</si>
  <si>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</si>
  <si>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</si>
  <si>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</si>
  <si>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</si>
  <si>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</si>
  <si>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</si>
  <si>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</si>
  <si>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</si>
  <si>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</si>
  <si>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</si>
  <si>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</si>
  <si>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</si>
  <si>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</si>
  <si>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</si>
  <si>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</si>
  <si>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</si>
  <si>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</si>
  <si>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</si>
  <si>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</si>
  <si>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</si>
  <si>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</si>
  <si>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</si>
  <si>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</si>
  <si>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</si>
  <si>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</si>
  <si>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</si>
  <si>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</si>
  <si>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</si>
  <si>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</si>
  <si>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</si>
  <si>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</si>
  <si>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</si>
  <si>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</si>
  <si>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</si>
  <si>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</si>
  <si>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</si>
  <si>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</si>
  <si>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</si>
  <si>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</si>
  <si>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</si>
  <si>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</si>
  <si>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</si>
  <si>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</si>
  <si>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</si>
  <si>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</si>
  <si>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</si>
  <si>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</si>
  <si>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</si>
  <si>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</si>
  <si>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</si>
  <si>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</si>
  <si>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</si>
  <si>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</si>
  <si>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</si>
  <si>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</si>
  <si>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</si>
  <si>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</si>
  <si>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</si>
  <si>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</si>
  <si>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</si>
  <si>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</si>
  <si>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</si>
  <si>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</si>
  <si>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</si>
  <si>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</si>
  <si>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</si>
  <si>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</si>
  <si>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</si>
  <si>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</si>
  <si>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</si>
  <si>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</si>
  <si>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</si>
  <si>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</si>
  <si>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</si>
  <si>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</si>
  <si>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</si>
  <si>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</si>
  <si>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</si>
  <si>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</si>
  <si>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</si>
  <si>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</si>
  <si>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</si>
  <si>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</si>
  <si>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</si>
  <si>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</si>
  <si>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</si>
  <si>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</si>
  <si>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</si>
  <si>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</si>
  <si>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</si>
  <si>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</si>
  <si>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</si>
  <si>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</si>
  <si>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</si>
  <si>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</si>
  <si>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</si>
  <si>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</si>
  <si>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</si>
  <si>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</si>
  <si>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</si>
  <si>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</si>
  <si>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</si>
  <si>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</si>
  <si>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</si>
  <si>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</si>
  <si>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</si>
  <si>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</si>
  <si>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</si>
  <si>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</si>
  <si>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</si>
  <si>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</si>
  <si>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</si>
  <si>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</si>
  <si>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</si>
  <si>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</si>
  <si>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</si>
  <si>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</si>
  <si>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</si>
  <si>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</si>
  <si>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</si>
  <si>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</si>
  <si>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</si>
  <si>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</si>
  <si>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</si>
  <si>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</si>
  <si>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</si>
  <si>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</si>
  <si>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</si>
  <si>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</si>
  <si>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</si>
  <si>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</si>
  <si>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</si>
  <si>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</si>
  <si>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</si>
  <si>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</si>
  <si>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</si>
  <si>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</si>
  <si>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</si>
  <si>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</si>
  <si>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</si>
  <si>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</si>
  <si>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</si>
  <si>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</si>
  <si>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</si>
  <si>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</si>
  <si>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</si>
  <si>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</si>
  <si>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</si>
  <si>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</si>
  <si>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</si>
  <si>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</si>
  <si>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</si>
  <si>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</si>
  <si>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</si>
  <si>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</si>
  <si>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</si>
  <si>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</si>
  <si>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</si>
  <si>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</si>
  <si>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</si>
  <si>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</si>
  <si>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</si>
  <si>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</si>
  <si>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</si>
  <si>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</si>
  <si>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</si>
  <si>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</si>
  <si>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</si>
  <si>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</si>
  <si>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</si>
  <si>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</si>
  <si>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</si>
  <si>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</si>
  <si>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</si>
  <si>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</si>
  <si>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</si>
  <si>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</si>
  <si>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</si>
  <si>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</si>
  <si>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</si>
  <si>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</si>
  <si>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</si>
  <si>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</si>
  <si>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</si>
  <si>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</si>
  <si>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</si>
  <si>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</si>
  <si>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</si>
  <si>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</si>
  <si>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</si>
  <si>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</si>
  <si>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</si>
  <si>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</si>
  <si>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</si>
  <si>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</si>
  <si>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</si>
  <si>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</si>
  <si>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</si>
  <si>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</si>
  <si>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</si>
  <si>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</si>
  <si>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</si>
  <si>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</si>
  <si>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</si>
  <si>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</si>
  <si>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</si>
  <si>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</si>
  <si>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</si>
  <si>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</si>
  <si>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</si>
  <si>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</si>
  <si>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</si>
  <si>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</si>
  <si>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</si>
  <si>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</si>
  <si>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</si>
  <si>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</si>
  <si>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</si>
  <si>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</si>
  <si>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</si>
  <si>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</si>
  <si>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</si>
  <si>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</si>
  <si>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</si>
  <si>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</si>
  <si>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</si>
  <si>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</si>
  <si>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</si>
  <si>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</si>
  <si>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</si>
  <si>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</si>
  <si>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</si>
  <si>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</si>
  <si>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</si>
  <si>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</si>
  <si>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</si>
  <si>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</si>
  <si>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</si>
  <si>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</si>
  <si>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</si>
  <si>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</si>
  <si>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</si>
  <si>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</si>
  <si>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</si>
  <si>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</si>
  <si>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</si>
  <si>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</si>
  <si>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</si>
  <si>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</si>
  <si>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</si>
  <si>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</si>
  <si>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</si>
  <si>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</si>
  <si>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</si>
  <si>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</si>
  <si>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</si>
  <si>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</si>
  <si>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</si>
  <si>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</si>
  <si>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</si>
  <si>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</si>
  <si>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</si>
  <si>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</si>
  <si>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</si>
  <si>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</si>
  <si>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</si>
  <si>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</si>
  <si>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</si>
  <si>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</si>
  <si>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</si>
  <si>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</si>
  <si>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</si>
  <si>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</si>
  <si>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</si>
  <si>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</si>
  <si>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</si>
  <si>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</si>
  <si>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</si>
  <si>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</si>
  <si>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</si>
  <si>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</si>
  <si>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</si>
  <si>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</si>
  <si>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</si>
  <si>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</si>
  <si>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</si>
  <si>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</si>
  <si>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</si>
  <si>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</si>
  <si>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</si>
  <si>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</si>
  <si>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</si>
  <si>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</si>
  <si>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</si>
  <si>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</si>
  <si>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</si>
  <si>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</si>
  <si>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</si>
  <si>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</si>
  <si>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</si>
  <si>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</si>
  <si>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</si>
  <si>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</si>
  <si>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</si>
  <si>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</si>
  <si>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</si>
  <si>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</si>
  <si>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</si>
  <si>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</si>
  <si>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</si>
  <si>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</si>
  <si>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</si>
  <si>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</si>
  <si>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</si>
  <si>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</si>
  <si>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</si>
  <si>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</si>
  <si>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</si>
  <si>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</si>
  <si>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</si>
  <si>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</si>
  <si>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</si>
  <si>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</si>
  <si>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</si>
  <si>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</si>
  <si>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</si>
  <si>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</si>
  <si>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</si>
  <si>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</si>
  <si>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</si>
  <si>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</si>
  <si>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</si>
  <si>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</si>
  <si>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</si>
  <si>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</si>
  <si>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</si>
  <si>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</si>
  <si>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</si>
  <si>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</si>
  <si>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</si>
  <si>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</si>
  <si>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</si>
  <si>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</si>
  <si>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</si>
  <si>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</si>
  <si>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</si>
  <si>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</si>
  <si>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</si>
  <si>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</si>
  <si>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</si>
  <si>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</si>
  <si>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</si>
  <si>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</si>
  <si>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</si>
  <si>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</si>
  <si>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</si>
  <si>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</si>
  <si>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</si>
  <si>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</si>
  <si>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</si>
  <si>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</si>
  <si>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</si>
  <si>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</si>
  <si>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</si>
  <si>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</si>
  <si>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</si>
  <si>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</si>
  <si>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</si>
  <si>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</si>
  <si>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</si>
  <si>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</si>
  <si>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</si>
  <si>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</si>
  <si>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</si>
  <si>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</si>
  <si>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</si>
  <si>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</si>
  <si>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</si>
  <si>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</si>
  <si>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</si>
  <si>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</si>
  <si>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</si>
  <si>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</si>
  <si>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</si>
  <si>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</si>
  <si>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</si>
  <si>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</si>
  <si>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</si>
  <si>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</si>
  <si>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</si>
  <si>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</si>
  <si>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</si>
  <si>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</si>
  <si>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</si>
  <si>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</si>
  <si>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</si>
  <si>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</si>
  <si>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</si>
  <si>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</si>
  <si>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</si>
  <si>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</si>
  <si>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</si>
  <si>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</si>
  <si>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</si>
  <si>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</si>
  <si>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</si>
  <si>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</si>
  <si>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</si>
  <si>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</si>
  <si>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</si>
  <si>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</si>
  <si>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</si>
  <si>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</si>
  <si>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</si>
  <si>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</si>
  <si>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</si>
  <si>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</si>
  <si>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</si>
  <si>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</si>
  <si>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</si>
  <si>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</si>
  <si>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</si>
  <si>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</si>
  <si>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</si>
  <si>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</si>
  <si>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</si>
  <si>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</si>
  <si>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</si>
  <si>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</si>
  <si>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</si>
  <si>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</si>
  <si>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</si>
  <si>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</si>
  <si>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</si>
  <si>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</si>
  <si>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</si>
  <si>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</si>
  <si>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</si>
  <si>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</si>
  <si>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</si>
  <si>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</si>
  <si>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</si>
  <si>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</si>
  <si>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</si>
  <si>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</si>
  <si>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</si>
  <si>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</si>
  <si>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</si>
  <si>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</si>
  <si>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</si>
  <si>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</si>
  <si>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</si>
  <si>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</si>
  <si>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</si>
  <si>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</si>
  <si>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</si>
  <si>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</si>
  <si>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</si>
  <si>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</si>
  <si>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</si>
  <si>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</si>
  <si>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</si>
  <si>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</si>
  <si>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</si>
  <si>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</si>
  <si>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</si>
  <si>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</si>
  <si>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</si>
  <si>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</si>
  <si>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</si>
  <si>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</si>
  <si>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</si>
  <si>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</si>
  <si>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</si>
  <si>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</si>
  <si>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</si>
  <si>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</si>
  <si>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</si>
  <si>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</si>
  <si>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</si>
  <si>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</si>
  <si>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</si>
  <si>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</si>
  <si>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</si>
  <si>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</si>
  <si>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</si>
  <si>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</si>
  <si>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</si>
  <si>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</si>
  <si>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</si>
  <si>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</si>
  <si>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</si>
  <si>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</si>
  <si>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</si>
  <si>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</si>
  <si>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</si>
  <si>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</si>
  <si>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</si>
  <si>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</si>
  <si>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</si>
  <si>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</si>
  <si>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</si>
  <si>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</si>
  <si>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</si>
  <si>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</si>
  <si>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</si>
  <si>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</si>
  <si>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</si>
  <si>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</si>
  <si>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</si>
  <si>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</si>
  <si>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</si>
  <si>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</si>
  <si>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</si>
  <si>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</si>
  <si>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</si>
  <si>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</si>
  <si>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</si>
  <si>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</si>
  <si>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</si>
  <si>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</si>
  <si>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</si>
  <si>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</si>
  <si>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</si>
  <si>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</si>
  <si>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</si>
  <si>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</si>
  <si>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</si>
  <si>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</si>
  <si>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</si>
  <si>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</si>
  <si>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</si>
  <si>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</si>
  <si>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</si>
  <si>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</si>
  <si>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</si>
  <si>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</si>
  <si>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</si>
  <si>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</si>
  <si>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</si>
  <si>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</si>
  <si>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</si>
  <si>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</si>
  <si>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</si>
  <si>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</si>
  <si>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</si>
  <si>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</si>
  <si>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</si>
  <si>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</si>
  <si>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</si>
  <si>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</si>
  <si>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</si>
  <si>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</si>
  <si>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</si>
  <si>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</si>
  <si>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</si>
  <si>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</si>
  <si>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</si>
  <si>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</si>
  <si>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</si>
  <si>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</si>
  <si>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</si>
  <si>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</si>
  <si>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</si>
  <si>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</si>
  <si>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</si>
  <si>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</si>
  <si>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</si>
  <si>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</si>
  <si>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</si>
  <si>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</si>
  <si>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</si>
  <si>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</si>
  <si>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</si>
  <si>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</si>
  <si>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</si>
  <si>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</si>
  <si>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</si>
  <si>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</si>
  <si>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</si>
  <si>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</si>
  <si>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</si>
  <si>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</si>
  <si>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</si>
  <si>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</si>
  <si>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</si>
  <si>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</si>
  <si>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</si>
  <si>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</si>
  <si>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</si>
  <si>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</si>
  <si>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</si>
  <si>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</si>
  <si>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</si>
  <si>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</si>
  <si>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</si>
  <si>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</si>
  <si>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</si>
  <si>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</si>
  <si>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</si>
  <si>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</si>
  <si>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</si>
  <si>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</si>
  <si>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</si>
  <si>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</si>
  <si>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</si>
  <si>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</si>
  <si>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</si>
  <si>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</si>
  <si>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</si>
  <si>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</si>
  <si>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</si>
  <si>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</si>
  <si>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</si>
  <si>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</si>
  <si>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</si>
  <si>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</si>
  <si>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</si>
  <si>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</si>
  <si>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</si>
  <si>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</si>
  <si>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</si>
  <si>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</si>
  <si>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</si>
  <si>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</si>
  <si>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</si>
  <si>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</si>
  <si>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</si>
  <si>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</si>
  <si>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</si>
  <si>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</si>
  <si>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</si>
  <si>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</si>
  <si>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</si>
  <si>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</si>
  <si>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</si>
  <si>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</si>
  <si>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</si>
  <si>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</si>
  <si>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</si>
  <si>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</si>
  <si>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</si>
  <si>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</si>
  <si>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</si>
  <si>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</si>
  <si>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</si>
  <si>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</si>
  <si>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</si>
  <si>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</si>
  <si>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</si>
  <si>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</si>
  <si>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</si>
  <si>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</si>
  <si>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</si>
  <si>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</si>
  <si>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</si>
  <si>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</si>
  <si>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</si>
  <si>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</si>
  <si>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</si>
  <si>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</si>
  <si>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</si>
  <si>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</si>
  <si>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</si>
  <si>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</si>
  <si>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</si>
  <si>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</si>
  <si>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</si>
  <si>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</si>
  <si>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</si>
  <si>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</si>
  <si>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</si>
  <si>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</si>
  <si>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</si>
  <si>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</si>
  <si>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</si>
  <si>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</si>
  <si>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</si>
  <si>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</si>
  <si>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</si>
  <si>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</si>
  <si>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</si>
  <si>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</si>
  <si>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</si>
  <si>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</si>
  <si>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</si>
  <si>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</si>
  <si>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</si>
  <si>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</si>
  <si>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</si>
  <si>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</si>
  <si>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</si>
  <si>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</si>
  <si>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</si>
  <si>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</si>
  <si>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</si>
  <si>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</si>
  <si>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</si>
  <si>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</si>
  <si>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</si>
  <si>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</si>
  <si>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</si>
  <si>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</si>
  <si>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</si>
  <si>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</si>
  <si>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</si>
  <si>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</si>
  <si>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</si>
  <si>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</si>
  <si>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</si>
  <si>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</si>
  <si>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</si>
  <si>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</si>
  <si>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</si>
  <si>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</si>
  <si>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</si>
  <si>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</si>
  <si>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</si>
  <si>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</si>
  <si>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</si>
  <si>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</si>
  <si>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</si>
  <si>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</si>
  <si>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</si>
  <si>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</si>
  <si>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</si>
  <si>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</si>
  <si>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</si>
  <si>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</si>
  <si>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</si>
  <si>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</si>
  <si>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</si>
  <si>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</si>
  <si>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</si>
  <si>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</si>
  <si>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</si>
  <si>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</si>
  <si>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</si>
  <si>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</si>
  <si>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</si>
  <si>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</si>
  <si>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</si>
  <si>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</si>
  <si>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</si>
  <si>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</si>
  <si>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</si>
  <si>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</si>
  <si>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</si>
  <si>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</si>
  <si>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</si>
  <si>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</si>
  <si>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</si>
  <si>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</si>
  <si>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</si>
  <si>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</si>
  <si>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</si>
  <si>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</si>
  <si>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</si>
  <si>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</si>
  <si>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</si>
  <si>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</si>
  <si>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</si>
  <si>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</si>
  <si>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</si>
  <si>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</si>
  <si>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</si>
  <si>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</si>
  <si>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</si>
  <si>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</si>
  <si>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</si>
  <si>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</si>
  <si>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</si>
  <si>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</si>
  <si>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</si>
  <si>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</si>
  <si>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</si>
  <si>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</si>
  <si>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</si>
  <si>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</si>
  <si>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</si>
  <si>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</si>
  <si>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</si>
  <si>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</si>
  <si>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</si>
  <si>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</si>
  <si>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</si>
  <si>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</si>
  <si>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</si>
  <si>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</si>
  <si>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</si>
  <si>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</si>
  <si>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</si>
  <si>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</si>
  <si>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</si>
  <si>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</si>
  <si>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</si>
  <si>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</si>
  <si>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</si>
  <si>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</si>
  <si>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</si>
  <si>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</si>
  <si>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</si>
  <si>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</si>
  <si>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</si>
  <si>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</si>
  <si>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</si>
  <si>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</si>
  <si>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</si>
  <si>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</si>
  <si>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</si>
  <si>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</si>
  <si>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</si>
  <si>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</si>
  <si>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</si>
  <si>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</si>
  <si>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</si>
  <si>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</si>
  <si>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</si>
  <si>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</si>
  <si>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</si>
  <si>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</si>
  <si>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</si>
  <si>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</si>
  <si>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</si>
  <si>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</si>
  <si>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</si>
  <si>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</si>
  <si>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</si>
  <si>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</si>
  <si>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</si>
  <si>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</si>
  <si>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</si>
  <si>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</si>
  <si>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</si>
  <si>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</si>
  <si>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</si>
  <si>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</si>
  <si>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</si>
  <si>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</si>
  <si>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</si>
  <si>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</si>
  <si>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</si>
  <si>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</si>
  <si>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</si>
  <si>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</si>
  <si>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</si>
  <si>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</si>
  <si>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</si>
  <si>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</si>
  <si>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</si>
  <si>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</si>
  <si>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</si>
  <si>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</si>
  <si>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</si>
  <si>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</si>
  <si>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</si>
  <si>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</si>
  <si>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</si>
  <si>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</si>
  <si>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</si>
  <si>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</si>
  <si>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</si>
  <si>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</si>
  <si>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</si>
  <si>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</si>
  <si>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</si>
  <si>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</si>
  <si>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</si>
  <si>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</si>
  <si>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</si>
  <si>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</si>
  <si>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</si>
  <si>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</si>
  <si>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</si>
  <si>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</si>
  <si>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</si>
  <si>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</si>
  <si>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</si>
  <si>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</si>
  <si>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</si>
  <si>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</si>
  <si>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</si>
  <si>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</si>
  <si>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</si>
  <si>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</si>
  <si>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</si>
  <si>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</si>
  <si>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</si>
  <si>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</si>
  <si>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</si>
  <si>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</si>
  <si>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</si>
  <si>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</si>
  <si>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</si>
  <si>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</si>
  <si>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</si>
  <si>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</si>
  <si>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</si>
  <si>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</si>
  <si>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</si>
  <si>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</si>
  <si>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</si>
  <si>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</si>
  <si>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</si>
  <si>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</si>
  <si>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</si>
  <si>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</si>
  <si>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</si>
  <si>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</si>
  <si>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</si>
  <si>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</si>
  <si>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</si>
  <si>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</si>
  <si>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</si>
  <si>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</si>
  <si>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</si>
  <si>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</si>
  <si>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</si>
  <si>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</si>
  <si>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</si>
  <si>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</si>
  <si>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</si>
  <si>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</si>
  <si>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</si>
  <si>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</si>
  <si>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</si>
  <si>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</si>
  <si>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</si>
  <si>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</si>
  <si>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</si>
  <si>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</si>
  <si>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</si>
  <si>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</si>
  <si>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</si>
  <si>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</si>
  <si>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</si>
  <si>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</si>
  <si>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</si>
  <si>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</si>
  <si>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</si>
  <si>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</si>
  <si>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</si>
  <si>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</si>
  <si>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</si>
  <si>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</si>
  <si>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</si>
  <si>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</si>
  <si>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</si>
  <si>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</si>
  <si>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</si>
  <si>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</si>
  <si>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</si>
  <si>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</si>
  <si>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</si>
  <si>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</si>
  <si>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</si>
  <si>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</si>
  <si>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</si>
  <si>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</si>
  <si>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</si>
  <si>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</si>
  <si>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</si>
  <si>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</si>
  <si>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</si>
  <si>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</si>
  <si>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</si>
  <si>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</si>
  <si>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</si>
  <si>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</si>
  <si>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</si>
  <si>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</si>
  <si>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</si>
  <si>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</si>
  <si>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</si>
  <si>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</si>
  <si>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</si>
  <si>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</si>
  <si>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</si>
  <si>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</si>
  <si>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</si>
  <si>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</si>
  <si>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</si>
  <si>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</si>
  <si>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</si>
  <si>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</si>
  <si>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</si>
  <si>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</si>
  <si>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</si>
  <si>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</si>
  <si>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</si>
  <si>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</si>
  <si>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</si>
  <si>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</si>
  <si>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</si>
  <si>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</si>
  <si>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</si>
  <si>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</si>
  <si>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</si>
  <si>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</si>
  <si>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</si>
  <si>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</si>
  <si>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</si>
  <si>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</si>
  <si>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</si>
  <si>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</si>
  <si>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</si>
  <si>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</si>
  <si>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</si>
  <si>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</si>
  <si>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</si>
  <si>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</si>
  <si>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</si>
  <si>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</si>
  <si>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</si>
  <si>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</si>
  <si>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</si>
  <si>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</si>
  <si>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</si>
  <si>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</si>
  <si>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</si>
  <si>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</si>
  <si>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</si>
  <si>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</si>
  <si>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</si>
  <si>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</si>
  <si>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</si>
  <si>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</si>
  <si>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</si>
  <si>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</si>
  <si>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</si>
  <si>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</si>
  <si>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</si>
  <si>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</si>
  <si>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</si>
  <si>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</si>
  <si>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</si>
  <si>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</si>
  <si>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</si>
  <si>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</si>
  <si>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</si>
  <si>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</si>
  <si>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</si>
  <si>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</si>
  <si>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</si>
  <si>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</si>
  <si>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</si>
  <si>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</si>
  <si>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</si>
  <si>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</si>
  <si>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</si>
  <si>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</si>
  <si>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</si>
  <si>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</si>
  <si>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</si>
  <si>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</si>
  <si>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</si>
  <si>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</si>
  <si>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</si>
  <si>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</si>
  <si>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</si>
  <si>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</si>
  <si>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</si>
  <si>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</si>
  <si>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</si>
  <si>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</si>
  <si>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</si>
  <si>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</si>
  <si>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</si>
  <si>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</si>
  <si>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</si>
  <si>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</si>
  <si>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</si>
  <si>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</si>
  <si>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</si>
  <si>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</si>
  <si>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</si>
  <si>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</si>
  <si>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</si>
  <si>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</si>
  <si>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</si>
  <si>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</si>
  <si>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</si>
  <si>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</si>
  <si>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</si>
  <si>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</si>
  <si>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</si>
  <si>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</si>
  <si>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</si>
  <si>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</si>
  <si>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</si>
  <si>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</si>
  <si>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</si>
  <si>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</si>
  <si>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</si>
  <si>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</si>
  <si>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</si>
  <si>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</si>
  <si>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</si>
  <si>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</si>
  <si>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</si>
  <si>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</si>
  <si>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</si>
  <si>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</si>
  <si>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</si>
  <si>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</si>
  <si>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</si>
  <si>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</si>
  <si>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</si>
  <si>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</si>
  <si>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</si>
  <si>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</si>
  <si>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</si>
  <si>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</si>
  <si>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</si>
  <si>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</si>
  <si>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</si>
  <si>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</si>
  <si>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</si>
  <si>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</si>
  <si>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</si>
  <si>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</si>
  <si>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</si>
  <si>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</si>
  <si>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</si>
  <si>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</si>
  <si>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</si>
  <si>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</si>
  <si>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</si>
  <si>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</si>
  <si>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</si>
  <si>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</si>
  <si>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</si>
  <si>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</si>
  <si>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</si>
  <si>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</si>
  <si>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</si>
  <si>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</si>
  <si>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</si>
  <si>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</si>
  <si>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</si>
  <si>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</si>
  <si>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</si>
  <si>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</si>
  <si>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</si>
  <si>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</si>
  <si>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</si>
  <si>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</si>
  <si>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</si>
  <si>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</si>
  <si>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</si>
  <si>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</si>
  <si>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</si>
  <si>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</si>
  <si>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</si>
  <si>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</si>
  <si>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</si>
  <si>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</si>
  <si>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</si>
  <si>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</si>
  <si>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</si>
  <si>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</si>
  <si>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</si>
  <si>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</si>
  <si>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</si>
  <si>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</si>
  <si>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</si>
  <si>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</si>
  <si>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</si>
  <si>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</si>
  <si>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</si>
  <si>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</si>
  <si>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</si>
  <si>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</si>
  <si>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</si>
  <si>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</si>
  <si>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</si>
  <si>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</si>
  <si>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</si>
  <si>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</si>
  <si>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</si>
  <si>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</si>
  <si>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</si>
  <si>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</si>
  <si>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</si>
  <si>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</si>
  <si>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</si>
  <si>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</si>
  <si>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</si>
  <si>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</si>
  <si>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</si>
  <si>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</si>
  <si>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</si>
  <si>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</si>
  <si>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</si>
  <si>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</si>
  <si>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</si>
  <si>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</si>
  <si>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</si>
  <si>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</si>
  <si>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</si>
  <si>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</si>
  <si>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</si>
  <si>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</si>
  <si>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</si>
  <si>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</si>
  <si>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</si>
  <si>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</si>
  <si>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</si>
  <si>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</si>
  <si>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</si>
  <si>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</si>
  <si>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</si>
  <si>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</si>
  <si>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</si>
  <si>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</si>
  <si>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</si>
  <si>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</si>
  <si>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</si>
  <si>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</si>
  <si>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</si>
  <si>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</si>
  <si>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</si>
  <si>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</si>
  <si>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</si>
  <si>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</si>
  <si>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</si>
  <si>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</si>
  <si>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</si>
  <si>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</si>
  <si>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</si>
  <si>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</si>
  <si>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</si>
  <si>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</si>
  <si>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</si>
  <si>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</si>
  <si>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</si>
  <si>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</si>
  <si>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</si>
  <si>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</si>
  <si>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</si>
  <si>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</si>
  <si>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</si>
  <si>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</si>
  <si>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</si>
  <si>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</si>
  <si>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</si>
  <si>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</si>
  <si>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</si>
  <si>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</si>
  <si>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</si>
  <si>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</si>
  <si>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</si>
  <si>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</si>
  <si>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</si>
  <si>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</si>
  <si>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</si>
  <si>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</si>
  <si>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</si>
  <si>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</si>
  <si>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</si>
  <si>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</si>
  <si>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</si>
  <si>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</si>
  <si>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</si>
  <si>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</si>
  <si>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</si>
  <si>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</si>
  <si>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</si>
  <si>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</si>
  <si>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</si>
  <si>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</si>
  <si>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</si>
  <si>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</si>
  <si>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</si>
  <si>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</si>
  <si>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</si>
  <si>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</si>
  <si>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</si>
  <si>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</si>
  <si>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</si>
  <si>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</si>
  <si>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</si>
  <si>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</si>
  <si>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</si>
  <si>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</si>
  <si>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</si>
  <si>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</si>
  <si>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</si>
  <si>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</si>
  <si>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</si>
  <si>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</si>
  <si>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</si>
  <si>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</si>
  <si>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</si>
  <si>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</si>
  <si>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</si>
  <si>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</si>
  <si>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</si>
  <si>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</si>
  <si>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</si>
  <si>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</si>
  <si>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</si>
  <si>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</si>
  <si>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</si>
  <si>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</si>
  <si>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</si>
  <si>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</si>
  <si>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</si>
  <si>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</si>
  <si>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</si>
  <si>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</si>
  <si>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</si>
  <si>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</si>
  <si>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</si>
  <si>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</si>
  <si>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</si>
  <si>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</si>
  <si>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</si>
  <si>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</si>
  <si>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</si>
  <si>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</si>
  <si>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</si>
  <si>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</si>
  <si>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</si>
  <si>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</si>
  <si>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</si>
  <si>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</si>
  <si>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</si>
  <si>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</si>
  <si>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</si>
  <si>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</si>
  <si>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</si>
  <si>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</si>
  <si>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</si>
  <si>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</si>
  <si>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</si>
  <si>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</si>
  <si>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</si>
  <si>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</si>
  <si>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</si>
  <si>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</si>
  <si>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</si>
  <si>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</si>
  <si>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</si>
  <si>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</si>
  <si>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</si>
  <si>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</si>
  <si>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</si>
  <si>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</si>
  <si>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</si>
  <si>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</si>
  <si>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</si>
  <si>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</si>
  <si>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</si>
  <si>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</si>
  <si>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</si>
  <si>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</si>
  <si>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</si>
  <si>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</si>
  <si>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</si>
  <si>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</si>
  <si>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</si>
  <si>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</si>
  <si>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</si>
  <si>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</si>
  <si>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</si>
  <si>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</si>
  <si>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</si>
  <si>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</si>
  <si>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</si>
  <si>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</si>
  <si>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</si>
  <si>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</si>
  <si>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</si>
  <si>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</si>
  <si>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</si>
  <si>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</si>
  <si>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</si>
  <si>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</si>
  <si>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</si>
  <si>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</si>
  <si>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</si>
  <si>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</si>
  <si>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</si>
  <si>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</si>
  <si>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</si>
  <si>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</si>
  <si>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</si>
  <si>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</si>
  <si>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</si>
  <si>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</si>
  <si>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</si>
  <si>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</si>
  <si>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</si>
  <si>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</si>
  <si>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</si>
  <si>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</si>
  <si>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</si>
  <si>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</si>
  <si>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</si>
  <si>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</si>
  <si>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</si>
  <si>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</si>
  <si>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</si>
  <si>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</si>
  <si>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</si>
  <si>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</si>
  <si>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</si>
  <si>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</si>
  <si>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</si>
  <si>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</si>
  <si>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</si>
  <si>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</si>
  <si>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</si>
  <si>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</si>
  <si>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</si>
  <si>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</si>
  <si>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</si>
  <si>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</si>
  <si>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</si>
  <si>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</si>
  <si>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</si>
  <si>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</si>
  <si>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</si>
  <si>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</si>
  <si>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</si>
  <si>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</si>
  <si>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</si>
  <si>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</si>
  <si>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</si>
  <si>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</si>
  <si>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</si>
  <si>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</si>
  <si>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</si>
  <si>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</si>
  <si>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</si>
  <si>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</si>
  <si>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</si>
  <si>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</si>
  <si>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</si>
  <si>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</si>
  <si>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</si>
  <si>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</si>
  <si>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</si>
  <si>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</si>
  <si>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</si>
  <si>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</si>
  <si>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</si>
  <si>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</si>
  <si>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</si>
  <si>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</si>
  <si>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</si>
  <si>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</si>
  <si>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</si>
  <si>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</si>
  <si>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</si>
  <si>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</si>
  <si>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</si>
  <si>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</si>
  <si>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</si>
  <si>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</si>
  <si>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</si>
  <si>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</si>
  <si>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</si>
  <si>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</si>
  <si>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</si>
  <si>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</si>
  <si>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</si>
  <si>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</si>
  <si>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</si>
  <si>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</si>
  <si>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</si>
  <si>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</si>
  <si>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</si>
  <si>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</si>
  <si>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</si>
  <si>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</si>
  <si>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</si>
  <si>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</si>
  <si>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</si>
  <si>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</si>
  <si>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</si>
  <si>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</si>
  <si>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</si>
  <si>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</si>
  <si>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</si>
  <si>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</si>
  <si>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</si>
  <si>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</si>
  <si>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</si>
  <si>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</si>
  <si>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</si>
  <si>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</si>
  <si>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</si>
  <si>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</si>
  <si>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</si>
  <si>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</si>
  <si>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</si>
  <si>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</si>
  <si>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</si>
  <si>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</si>
  <si>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</si>
  <si>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</si>
  <si>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</si>
  <si>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</si>
  <si>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</si>
  <si>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</si>
  <si>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</si>
  <si>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</si>
  <si>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</si>
  <si>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</si>
  <si>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</si>
  <si>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</si>
  <si>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</si>
  <si>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</si>
  <si>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</si>
  <si>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</si>
  <si>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</si>
  <si>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</si>
  <si>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</si>
  <si>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</si>
  <si>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</si>
  <si>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</si>
  <si>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</si>
  <si>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</si>
  <si>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</si>
  <si>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</si>
  <si>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</si>
  <si>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</si>
  <si>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</si>
  <si>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</si>
  <si>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</si>
  <si>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</si>
  <si>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</si>
  <si>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</si>
  <si>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</si>
  <si>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</si>
  <si>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</si>
  <si>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</si>
  <si>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</si>
  <si>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</si>
  <si>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</si>
  <si>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</si>
  <si>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</si>
  <si>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</si>
  <si>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</si>
  <si>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</si>
  <si>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</si>
  <si>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</si>
  <si>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</si>
  <si>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</si>
  <si>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</si>
  <si>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</si>
  <si>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</si>
  <si>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</si>
  <si>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</si>
  <si>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</si>
  <si>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</si>
  <si>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</si>
  <si>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</si>
  <si>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</si>
  <si>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</si>
  <si>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</si>
  <si>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</si>
  <si>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</si>
  <si>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</si>
  <si>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</si>
  <si>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</si>
  <si>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</si>
  <si>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</si>
  <si>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</si>
  <si>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</si>
  <si>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</si>
  <si>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</si>
  <si>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</si>
  <si>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</si>
  <si>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</si>
  <si>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</si>
  <si>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</si>
  <si>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</si>
  <si>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</si>
  <si>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</si>
  <si>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</si>
  <si>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</si>
  <si>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</si>
  <si>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</si>
  <si>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</si>
  <si>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</si>
  <si>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</si>
  <si>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</si>
  <si>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</si>
  <si>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</si>
  <si>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</si>
  <si>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</si>
  <si>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</si>
  <si>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</si>
  <si>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</si>
  <si>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</si>
  <si>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</si>
  <si>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</si>
  <si>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</si>
  <si>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</si>
  <si>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</si>
  <si>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</si>
  <si>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</si>
  <si>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</si>
  <si>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</si>
  <si>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</si>
  <si>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</si>
  <si>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</si>
  <si>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</si>
  <si>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</si>
  <si>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</si>
  <si>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</si>
  <si>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</si>
  <si>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</si>
  <si>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</si>
  <si>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</si>
  <si>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</si>
  <si>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</si>
  <si>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</si>
  <si>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</si>
  <si>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</si>
  <si>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</si>
  <si>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</si>
  <si>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</si>
  <si>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</si>
  <si>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</si>
  <si>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</si>
  <si>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</si>
  <si>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</si>
  <si>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</si>
  <si>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</si>
  <si>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</si>
  <si>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</si>
  <si>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</si>
  <si>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</si>
  <si>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</si>
  <si>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</si>
  <si>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</si>
  <si>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</si>
  <si>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</si>
  <si>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</si>
  <si>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</si>
  <si>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</si>
  <si>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</si>
  <si>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</si>
  <si>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</si>
  <si>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</si>
  <si>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</si>
  <si>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</si>
  <si>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</si>
  <si>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</si>
  <si>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</si>
  <si>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</si>
  <si>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</si>
  <si>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</si>
  <si>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</si>
  <si>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</si>
  <si>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</si>
  <si>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</si>
  <si>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</si>
  <si>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</si>
  <si>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</si>
  <si>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</si>
  <si>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</si>
  <si>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</si>
  <si>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</si>
  <si>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</si>
  <si>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</si>
  <si>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</si>
  <si>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</si>
  <si>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</si>
  <si>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</si>
  <si>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</si>
  <si>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</si>
  <si>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</si>
  <si>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</si>
  <si>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</si>
  <si>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</si>
  <si>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</si>
  <si>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</si>
  <si>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</si>
  <si>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</si>
  <si>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</si>
  <si>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</si>
  <si>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</si>
  <si>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</si>
  <si>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</si>
  <si>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</si>
  <si>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</si>
  <si>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</si>
  <si>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</si>
  <si>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</si>
  <si>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</si>
  <si>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</si>
  <si>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</si>
  <si>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</si>
  <si>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</si>
  <si>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</si>
  <si>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</si>
  <si>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</si>
  <si>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</si>
  <si>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</si>
  <si>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</si>
  <si>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</si>
  <si>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</si>
  <si>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</si>
  <si>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</si>
  <si>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</si>
  <si>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</si>
  <si>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</si>
  <si>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</si>
  <si>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</si>
  <si>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</si>
  <si>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</si>
  <si>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</si>
  <si>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</si>
  <si>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</si>
  <si>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</si>
  <si>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</si>
  <si>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</si>
  <si>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</si>
  <si>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</si>
  <si>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</si>
  <si>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</si>
  <si>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</si>
  <si>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</si>
  <si>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</si>
  <si>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</si>
  <si>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</si>
  <si>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</si>
  <si>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</si>
  <si>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</si>
  <si>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</si>
  <si>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</si>
  <si>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</si>
  <si>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</si>
  <si>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</si>
  <si>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</si>
  <si>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</si>
  <si>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</si>
  <si>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</si>
  <si>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</si>
  <si>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</si>
  <si>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</si>
  <si>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</si>
  <si>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</si>
  <si>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</si>
  <si>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</si>
  <si>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</si>
  <si>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</si>
  <si>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</si>
  <si>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</si>
  <si>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</si>
  <si>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</si>
  <si>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</si>
  <si>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</si>
  <si>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</si>
  <si>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</si>
  <si>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</si>
  <si>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</si>
  <si>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</si>
  <si>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</si>
  <si>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</si>
  <si>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</si>
  <si>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</si>
  <si>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</si>
  <si>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</si>
  <si>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</si>
  <si>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</si>
  <si>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</si>
  <si>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</si>
  <si>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</si>
  <si>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</si>
  <si>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</si>
  <si>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</si>
  <si>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</si>
  <si>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</si>
  <si>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</si>
  <si>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</si>
  <si>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</si>
  <si>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</si>
  <si>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</si>
  <si>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</si>
  <si>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</si>
  <si>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</si>
  <si>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</si>
  <si>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</si>
  <si>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</si>
  <si>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</si>
  <si>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</si>
  <si>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</si>
  <si>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</si>
  <si>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</si>
  <si>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</si>
  <si>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</si>
  <si>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</si>
  <si>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</si>
  <si>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</si>
  <si>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</si>
  <si>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</si>
  <si>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</si>
  <si>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</si>
  <si>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</si>
  <si>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</si>
  <si>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</si>
  <si>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</si>
  <si>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</si>
  <si>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</si>
  <si>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</si>
  <si>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</si>
  <si>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</si>
  <si>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</si>
  <si>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</si>
  <si>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</si>
  <si>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</si>
  <si>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</si>
  <si>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</si>
  <si>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</si>
  <si>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</si>
  <si>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</si>
  <si>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</si>
  <si>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</si>
  <si>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</si>
  <si>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</si>
  <si>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</si>
  <si>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</si>
  <si>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</si>
  <si>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</si>
  <si>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</si>
  <si>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</si>
  <si>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</si>
  <si>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</si>
  <si>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</si>
  <si>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</si>
  <si>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</si>
  <si>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</si>
  <si>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</si>
  <si>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</si>
  <si>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</si>
  <si>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</si>
  <si>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</si>
  <si>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</si>
  <si>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</si>
  <si>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</si>
  <si>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</si>
  <si>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</si>
  <si>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</si>
  <si>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</si>
  <si>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</si>
  <si>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</si>
  <si>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</si>
  <si>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</si>
  <si>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</si>
  <si>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</si>
  <si>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</si>
  <si>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</si>
  <si>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</si>
  <si>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</si>
  <si>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</si>
  <si>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</si>
  <si>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</si>
  <si>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</si>
  <si>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</si>
  <si>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</si>
  <si>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</si>
  <si>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</si>
  <si>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</si>
  <si>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</si>
  <si>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</si>
  <si>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</si>
  <si>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</si>
  <si>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</si>
  <si>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</si>
  <si>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</si>
  <si>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</si>
  <si>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</si>
  <si>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</si>
  <si>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</si>
  <si>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</si>
  <si>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</si>
  <si>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</si>
  <si>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</si>
  <si>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</si>
  <si>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</si>
  <si>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</si>
  <si>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</si>
  <si>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</si>
  <si>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</si>
  <si>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</si>
  <si>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</si>
  <si>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</si>
  <si>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</si>
  <si>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</si>
  <si>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</si>
  <si>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</si>
  <si>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</si>
  <si>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</si>
  <si>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</si>
  <si>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</si>
  <si>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</si>
  <si>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</si>
  <si>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</si>
  <si>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</si>
  <si>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</si>
  <si>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</si>
  <si>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</si>
  <si>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</si>
  <si>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</si>
  <si>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</si>
  <si>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</si>
  <si>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</si>
  <si>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</si>
  <si>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</si>
  <si>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</si>
  <si>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</si>
  <si>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</si>
  <si>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</si>
  <si>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</si>
  <si>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</si>
  <si>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</si>
  <si>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</si>
  <si>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</si>
  <si>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</si>
  <si>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</si>
  <si>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</si>
  <si>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</si>
  <si>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</si>
  <si>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</si>
  <si>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</si>
  <si>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</si>
  <si>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</si>
  <si>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</si>
  <si>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</si>
  <si>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</si>
  <si>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</si>
  <si>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</si>
  <si>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</si>
  <si>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</si>
  <si>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</si>
  <si>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</si>
  <si>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</si>
  <si>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</si>
  <si>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</si>
  <si>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</si>
  <si>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</si>
  <si>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</si>
  <si>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</si>
  <si>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</si>
  <si>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</si>
  <si>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</si>
  <si>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</si>
  <si>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</si>
  <si>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</si>
  <si>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</si>
  <si>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</si>
  <si>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</si>
  <si>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</si>
  <si>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</si>
  <si>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</si>
  <si>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</si>
  <si>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</si>
  <si>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</si>
  <si>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</si>
  <si>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</si>
  <si>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</si>
  <si>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</si>
  <si>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</si>
  <si>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</si>
  <si>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</si>
  <si>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</si>
  <si>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</si>
  <si>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</si>
  <si>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</si>
  <si>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</si>
  <si>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</si>
  <si>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</si>
  <si>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</si>
  <si>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</si>
  <si>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</si>
  <si>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</si>
  <si>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</si>
  <si>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</si>
  <si>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</si>
  <si>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</si>
  <si>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</si>
  <si>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</si>
  <si>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</si>
  <si>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</si>
  <si>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</si>
  <si>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</si>
  <si>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</si>
  <si>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</si>
  <si>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</si>
  <si>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</si>
  <si>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</si>
  <si>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</si>
  <si>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</si>
  <si>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</si>
  <si>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</si>
  <si>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</si>
  <si>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</si>
  <si>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</si>
  <si>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</si>
  <si>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</si>
  <si>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</si>
  <si>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</si>
  <si>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</si>
  <si>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</si>
  <si>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</si>
  <si>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</si>
  <si>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</si>
  <si>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</si>
  <si>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</si>
  <si>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</si>
  <si>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</si>
  <si>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</si>
  <si>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</si>
  <si>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</si>
  <si>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</si>
  <si>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</si>
  <si>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</si>
  <si>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</si>
  <si>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</si>
  <si>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</si>
  <si>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</si>
  <si>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</si>
  <si>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</si>
  <si>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</si>
  <si>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</si>
  <si>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</si>
  <si>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</si>
  <si>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</si>
  <si>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</si>
  <si>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</si>
  <si>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</si>
  <si>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</si>
  <si>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</si>
  <si>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</si>
  <si>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</si>
  <si>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</si>
  <si>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</si>
  <si>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</si>
  <si>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</si>
  <si>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</si>
  <si>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</si>
  <si>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</si>
  <si>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</si>
  <si>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</si>
  <si>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</si>
  <si>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</si>
  <si>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</si>
  <si>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</si>
  <si>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</si>
  <si>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</si>
  <si>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</si>
  <si>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</si>
  <si>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</si>
  <si>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</si>
  <si>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</si>
  <si>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</si>
  <si>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</si>
  <si>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</si>
  <si>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</si>
  <si>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</si>
  <si>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</si>
  <si>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</si>
  <si>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</si>
  <si>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</si>
  <si>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</si>
  <si>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</si>
  <si>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</si>
  <si>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</si>
  <si>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</si>
  <si>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</si>
  <si>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</si>
  <si>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</si>
  <si>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</si>
  <si>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</si>
  <si>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</si>
  <si>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</si>
  <si>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</si>
  <si>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</si>
  <si>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</si>
  <si>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</si>
  <si>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</si>
  <si>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</si>
  <si>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</si>
  <si>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</si>
  <si>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</si>
  <si>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</si>
  <si>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</si>
  <si>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</si>
  <si>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</si>
  <si>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</si>
  <si>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</si>
  <si>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</si>
  <si>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</si>
  <si>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</si>
  <si>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</si>
  <si>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</si>
  <si>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</si>
  <si>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</si>
  <si>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</si>
  <si>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</si>
  <si>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</si>
  <si>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</si>
  <si>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</si>
  <si>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</si>
  <si>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</si>
  <si>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</si>
  <si>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</si>
  <si>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</si>
  <si>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</si>
  <si>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</si>
  <si>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</si>
  <si>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</si>
  <si>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</si>
  <si>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</si>
  <si>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</si>
  <si>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</si>
  <si>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</si>
  <si>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</si>
  <si>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</si>
  <si>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</si>
  <si>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</si>
  <si>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</si>
  <si>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</si>
  <si>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</si>
  <si>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</si>
  <si>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</si>
  <si>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</si>
  <si>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</si>
  <si>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</si>
  <si>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</si>
  <si>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</si>
  <si>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</si>
  <si>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</si>
  <si>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</si>
  <si>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</si>
  <si>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</si>
  <si>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</si>
  <si>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</si>
  <si>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</si>
  <si>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</si>
  <si>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</si>
  <si>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</si>
  <si>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</si>
  <si>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</si>
  <si>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</si>
  <si>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</si>
  <si>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</si>
  <si>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</si>
  <si>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</si>
  <si>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</si>
  <si>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</si>
  <si>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</si>
  <si>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</si>
  <si>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</si>
  <si>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</si>
  <si>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</si>
  <si>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</si>
  <si>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</si>
  <si>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</si>
  <si>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</si>
  <si>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</si>
  <si>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</si>
  <si>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</si>
  <si>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</si>
  <si>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</si>
  <si>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</si>
  <si>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</si>
  <si>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</si>
  <si>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</si>
  <si>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</si>
  <si>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</si>
  <si>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</si>
  <si>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</si>
  <si>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</si>
  <si>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</si>
  <si>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</si>
  <si>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</si>
  <si>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</si>
  <si>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</si>
  <si>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</si>
  <si>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</si>
  <si>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</si>
  <si>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</si>
  <si>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</si>
  <si>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</si>
  <si>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</si>
  <si>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</si>
  <si>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</si>
  <si>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</si>
  <si>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</si>
  <si>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</si>
  <si>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</si>
  <si>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</si>
  <si>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</si>
  <si>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</si>
  <si>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</si>
  <si>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</si>
  <si>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</si>
  <si>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</si>
  <si>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</si>
  <si>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</si>
  <si>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</si>
  <si>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</si>
  <si>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</si>
  <si>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</si>
  <si>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</si>
  <si>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</si>
  <si>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</si>
  <si>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</si>
  <si>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</si>
  <si>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</si>
  <si>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</si>
  <si>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</si>
  <si>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</si>
  <si>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</si>
  <si>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</si>
  <si>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</si>
  <si>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</si>
  <si>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</si>
  <si>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</si>
  <si>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</si>
  <si>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</si>
  <si>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</si>
  <si>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</si>
  <si>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</si>
  <si>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</si>
  <si>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</si>
  <si>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</si>
  <si>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</si>
  <si>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</si>
  <si>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</si>
  <si>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</si>
  <si>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</si>
  <si>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</si>
  <si>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</si>
  <si>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</si>
  <si>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</si>
  <si>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</si>
  <si>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</si>
  <si>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</si>
  <si>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</si>
  <si>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</si>
  <si>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</si>
  <si>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</si>
  <si>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</si>
  <si>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</si>
  <si>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</si>
  <si>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</si>
  <si>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</si>
  <si>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</si>
  <si>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</si>
  <si>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</si>
  <si>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</si>
  <si>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</si>
  <si>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</si>
  <si>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</si>
  <si>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</si>
  <si>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</si>
  <si>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</si>
  <si>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</si>
  <si>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</si>
  <si>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</si>
  <si>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</si>
  <si>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</si>
  <si>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</si>
  <si>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</si>
  <si>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</si>
  <si>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</si>
  <si>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</si>
  <si>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</si>
  <si>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</si>
  <si>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</si>
  <si>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</si>
  <si>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</si>
  <si>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</si>
  <si>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</si>
  <si>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</si>
  <si>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</si>
  <si>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</si>
  <si>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</si>
  <si>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</si>
  <si>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</si>
  <si>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</si>
  <si>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</si>
  <si>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</si>
  <si>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</si>
  <si>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</si>
  <si>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</si>
  <si>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</si>
  <si>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</si>
  <si>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</si>
  <si>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</si>
  <si>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</si>
  <si>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</si>
  <si>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</si>
  <si>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</si>
  <si>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</si>
  <si>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</si>
  <si>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</si>
  <si>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</si>
  <si>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</si>
  <si>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</si>
  <si>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</si>
  <si>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</si>
  <si>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</si>
  <si>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</si>
  <si>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</si>
  <si>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</si>
  <si>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</si>
  <si>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</si>
  <si>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</si>
  <si>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</si>
  <si>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</si>
  <si>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</si>
  <si>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</si>
  <si>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</si>
  <si>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</si>
  <si>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</si>
  <si>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</si>
  <si>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</si>
  <si>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</si>
  <si>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</si>
  <si>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</si>
  <si>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</si>
  <si>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</si>
  <si>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</si>
  <si>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</si>
  <si>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</si>
  <si>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</si>
  <si>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</si>
  <si>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</si>
  <si>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</si>
  <si>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</si>
  <si>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</si>
  <si>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</si>
  <si>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</si>
  <si>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</si>
  <si>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</si>
  <si>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</si>
  <si>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</si>
  <si>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</si>
  <si>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</si>
  <si>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</si>
  <si>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</si>
  <si>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</si>
  <si>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</si>
  <si>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</si>
  <si>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</si>
  <si>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</si>
  <si>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</si>
  <si>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</si>
  <si>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</si>
  <si>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</si>
  <si>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</si>
  <si>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</si>
  <si>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</si>
  <si>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</si>
  <si>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</si>
  <si>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</si>
  <si>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</si>
  <si>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</si>
  <si>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</si>
  <si>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</si>
  <si>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</si>
  <si>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</si>
  <si>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</si>
  <si>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</si>
  <si>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</si>
  <si>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</si>
  <si>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</si>
  <si>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</si>
  <si>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</si>
  <si>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</si>
  <si>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</si>
  <si>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</si>
  <si>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</si>
  <si>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</si>
  <si>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</si>
  <si>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</si>
  <si>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</si>
  <si>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</si>
  <si>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</si>
  <si>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</si>
  <si>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</si>
  <si>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</si>
  <si>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</si>
  <si>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</si>
  <si>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</si>
  <si>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</si>
  <si>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</si>
  <si>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</si>
  <si>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</si>
  <si>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</si>
  <si>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</si>
  <si>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</si>
  <si>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</si>
  <si>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</si>
  <si>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</si>
  <si>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</si>
  <si>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</si>
  <si>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</si>
  <si>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</si>
  <si>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</si>
  <si>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</si>
  <si>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</si>
  <si>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</si>
  <si>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</si>
  <si>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</si>
  <si>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</si>
  <si>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</si>
  <si>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</si>
  <si>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</si>
  <si>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</si>
  <si>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</si>
  <si>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</si>
  <si>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</si>
  <si>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</si>
  <si>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</si>
  <si>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</si>
  <si>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</si>
  <si>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</si>
  <si>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</si>
  <si>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</si>
  <si>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</si>
  <si>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</si>
  <si>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</si>
  <si>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</si>
  <si>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</si>
  <si>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</si>
  <si>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</si>
  <si>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</si>
  <si>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</si>
  <si>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</si>
  <si>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</si>
  <si>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</si>
  <si>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</si>
  <si>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</si>
  <si>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</si>
  <si>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</si>
  <si>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</si>
  <si>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</si>
  <si>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</si>
  <si>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</si>
  <si>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</si>
  <si>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</si>
  <si>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</si>
  <si>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</si>
  <si>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</si>
  <si>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</si>
  <si>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</si>
  <si>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</si>
  <si>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</si>
  <si>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</si>
  <si>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</si>
  <si>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</si>
  <si>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</si>
  <si>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</si>
  <si>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</si>
  <si>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</si>
  <si>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</si>
  <si>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</si>
  <si>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</si>
  <si>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</si>
  <si>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</si>
  <si>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</si>
  <si>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</si>
  <si>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</si>
  <si>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</si>
  <si>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</si>
  <si>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</si>
  <si>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</si>
  <si>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</si>
  <si>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</si>
  <si>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</si>
  <si>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</si>
  <si>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</si>
  <si>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</si>
  <si>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</si>
  <si>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</si>
  <si>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</si>
  <si>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</si>
  <si>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</si>
  <si>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</si>
  <si>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</si>
  <si>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</si>
  <si>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</si>
  <si>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</si>
  <si>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</si>
  <si>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</si>
  <si>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</si>
  <si>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</si>
  <si>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</si>
  <si>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</si>
  <si>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</si>
  <si>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</si>
  <si>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</si>
  <si>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</si>
  <si>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</si>
  <si>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</si>
  <si>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</si>
  <si>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</si>
  <si>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</si>
  <si>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</si>
  <si>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</si>
  <si>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</si>
  <si>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</si>
  <si>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</si>
  <si>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</si>
  <si>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</si>
  <si>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</si>
  <si>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</si>
  <si>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</si>
  <si>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</si>
  <si>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</si>
  <si>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</si>
  <si>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</si>
  <si>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</si>
  <si>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</si>
  <si>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</si>
  <si>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</si>
  <si>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</si>
  <si>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</si>
  <si>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</si>
  <si>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</si>
  <si>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</si>
  <si>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</si>
  <si>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</si>
  <si>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</si>
  <si>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</si>
  <si>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</si>
  <si>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</si>
  <si>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</si>
  <si>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</si>
  <si>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</si>
  <si>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</si>
  <si>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</si>
  <si>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</si>
  <si>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</si>
  <si>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</si>
  <si>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</si>
  <si>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</si>
  <si>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</si>
  <si>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</si>
  <si>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</si>
  <si>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</si>
  <si>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</si>
  <si>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</si>
  <si>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</si>
  <si>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</si>
  <si>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</si>
  <si>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</si>
  <si>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</si>
  <si>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</si>
  <si>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</si>
  <si>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</si>
  <si>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</si>
  <si>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</si>
  <si>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</si>
  <si>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</si>
  <si>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</si>
  <si>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</si>
  <si>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</si>
  <si>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</si>
  <si>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</si>
  <si>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</si>
  <si>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</si>
  <si>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</si>
  <si>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</si>
  <si>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</si>
  <si>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</si>
  <si>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</si>
  <si>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</si>
  <si>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</si>
  <si>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</si>
  <si>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</si>
  <si>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</si>
  <si>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</si>
  <si>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</si>
  <si>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</si>
  <si>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</si>
  <si>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</si>
  <si>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</si>
  <si>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</si>
  <si>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</si>
  <si>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</si>
  <si>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</si>
  <si>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</si>
  <si>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</si>
  <si>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</si>
  <si>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</si>
  <si>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</si>
  <si>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</si>
  <si>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</si>
  <si>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</si>
  <si>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</si>
  <si>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</si>
  <si>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</si>
  <si>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</si>
  <si>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</si>
  <si>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</si>
  <si>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</si>
  <si>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</si>
  <si>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</si>
  <si>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</si>
  <si>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</si>
  <si>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</si>
  <si>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</si>
  <si>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</si>
  <si>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</si>
  <si>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</si>
  <si>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</si>
  <si>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</si>
  <si>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</si>
  <si>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</si>
  <si>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</si>
  <si>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</si>
  <si>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</si>
  <si>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</si>
  <si>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</si>
  <si>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</si>
  <si>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</si>
  <si>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</si>
  <si>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</si>
  <si>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</si>
  <si>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</si>
  <si>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</si>
  <si>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</si>
  <si>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</si>
  <si>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</si>
  <si>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</si>
  <si>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</si>
  <si>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</si>
  <si>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</si>
  <si>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</si>
  <si>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</si>
  <si>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</si>
  <si>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</si>
  <si>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</si>
  <si>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</si>
  <si>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</si>
  <si>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</si>
  <si>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</si>
  <si>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</si>
  <si>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</si>
  <si>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</si>
  <si>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</si>
  <si>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</si>
  <si>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</si>
  <si>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</si>
  <si>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</si>
  <si>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</si>
  <si>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</si>
  <si>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</si>
  <si>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</si>
  <si>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</si>
  <si>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</si>
  <si>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</si>
  <si>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</si>
  <si>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</si>
  <si>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</si>
  <si>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</si>
  <si>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</si>
  <si>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</si>
  <si>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</si>
  <si>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</si>
  <si>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</si>
  <si>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</si>
  <si>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</si>
  <si>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</si>
  <si>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</si>
  <si>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</si>
  <si>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</si>
  <si>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</si>
  <si>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</si>
  <si>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</si>
  <si>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</si>
  <si>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</si>
  <si>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</si>
  <si>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</si>
  <si>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</si>
  <si>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</si>
  <si>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</si>
  <si>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</si>
  <si>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</si>
  <si>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</si>
  <si>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</si>
  <si>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</si>
  <si>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</si>
  <si>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</si>
  <si>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</si>
  <si>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</si>
  <si>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</si>
  <si>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</si>
  <si>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</si>
  <si>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</si>
  <si>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</si>
  <si>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</si>
  <si>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</si>
  <si>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</si>
  <si>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</si>
  <si>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</si>
  <si>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</si>
  <si>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</si>
  <si>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</si>
  <si>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</si>
  <si>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</si>
  <si>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</si>
  <si>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</si>
  <si>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</si>
  <si>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</si>
  <si>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</si>
  <si>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</si>
  <si>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</si>
  <si>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</si>
  <si>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</si>
  <si>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</si>
  <si>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</si>
  <si>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</si>
  <si>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</si>
  <si>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</si>
  <si>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</si>
  <si>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</si>
  <si>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</si>
  <si>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</si>
  <si>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</si>
  <si>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</si>
  <si>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</si>
  <si>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</si>
  <si>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</si>
  <si>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</si>
  <si>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</si>
  <si>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</si>
  <si>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</si>
  <si>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</si>
  <si>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</si>
  <si>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</si>
  <si>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</si>
  <si>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</si>
  <si>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</si>
  <si>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</si>
  <si>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</si>
  <si>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</si>
  <si>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</si>
  <si>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</si>
  <si>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</si>
  <si>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</si>
  <si>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</si>
  <si>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</si>
  <si>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</si>
  <si>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</si>
  <si>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</si>
  <si>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</si>
  <si>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</si>
  <si>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</si>
  <si>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</si>
  <si>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</si>
  <si>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</si>
  <si>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</si>
  <si>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</si>
  <si>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</si>
  <si>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</si>
  <si>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</si>
  <si>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</si>
  <si>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</si>
  <si>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</si>
  <si>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</si>
  <si>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</si>
  <si>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</si>
  <si>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</si>
  <si>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</si>
  <si>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</si>
  <si>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</si>
  <si>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</si>
  <si>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</si>
  <si>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</si>
  <si>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</si>
  <si>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</si>
  <si>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</si>
  <si>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</si>
  <si>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</si>
  <si>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</si>
  <si>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</si>
  <si>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</si>
  <si>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</si>
  <si>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</si>
  <si>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</si>
  <si>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</si>
  <si>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</si>
  <si>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</si>
  <si>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</si>
  <si>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</si>
  <si>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</si>
  <si>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</si>
  <si>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</si>
  <si>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</si>
  <si>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</si>
  <si>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</si>
  <si>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</si>
  <si>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</si>
  <si>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</si>
  <si>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</si>
  <si>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</si>
  <si>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</si>
  <si>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</si>
  <si>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</si>
  <si>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</si>
  <si>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</si>
  <si>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</si>
  <si>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</si>
  <si>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</si>
  <si>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</si>
  <si>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</si>
  <si>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</si>
  <si>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</si>
  <si>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</si>
  <si>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</si>
  <si>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</si>
  <si>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</si>
  <si>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</si>
  <si>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</si>
  <si>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</si>
  <si>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</si>
  <si>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</si>
  <si>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</si>
  <si>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</si>
  <si>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</si>
  <si>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</si>
  <si>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</si>
  <si>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</si>
  <si>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</si>
  <si>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</si>
  <si>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</si>
  <si>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</si>
  <si>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</si>
  <si>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</si>
  <si>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</si>
  <si>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</si>
  <si>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</si>
  <si>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</si>
  <si>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</si>
  <si>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</si>
  <si>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</si>
  <si>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</si>
  <si>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</si>
  <si>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</si>
  <si>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</si>
  <si>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</si>
  <si>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</si>
  <si>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</si>
  <si>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</si>
  <si>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</si>
  <si>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</si>
  <si>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</si>
  <si>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</si>
  <si>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</si>
  <si>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</si>
  <si>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</si>
  <si>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</si>
  <si>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</si>
  <si>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</si>
  <si>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</si>
  <si>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</si>
  <si>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</si>
  <si>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</si>
  <si>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</si>
  <si>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</si>
  <si>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</si>
  <si>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</si>
  <si>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</si>
  <si>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</si>
  <si>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</si>
  <si>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</si>
  <si>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</si>
  <si>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</si>
  <si>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</si>
  <si>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</si>
  <si>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</si>
  <si>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</si>
  <si>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</si>
  <si>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</si>
  <si>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</si>
  <si>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</si>
  <si>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</si>
  <si>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</si>
  <si>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</si>
  <si>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</si>
  <si>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</si>
  <si>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</si>
  <si>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</si>
  <si>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</si>
  <si>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</si>
  <si>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</si>
  <si>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</si>
  <si>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</si>
  <si>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</si>
  <si>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</si>
  <si>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</si>
  <si>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</si>
  <si>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</si>
  <si>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</si>
  <si>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</si>
  <si>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</si>
  <si>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</si>
  <si>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</si>
  <si>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</si>
  <si>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</si>
  <si>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</si>
  <si>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</si>
  <si>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</si>
  <si>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</si>
  <si>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</si>
  <si>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</si>
  <si>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</si>
  <si>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</si>
  <si>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</si>
  <si>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</si>
  <si>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</si>
  <si>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</si>
  <si>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</si>
  <si>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</si>
  <si>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</si>
  <si>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</si>
  <si>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</si>
  <si>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</si>
  <si>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</si>
  <si>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</si>
  <si>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</si>
  <si>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</si>
  <si>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</si>
  <si>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</si>
  <si>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</si>
  <si>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</si>
  <si>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</si>
  <si>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</si>
  <si>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</si>
  <si>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</si>
  <si>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</si>
  <si>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</si>
  <si>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</si>
  <si>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</si>
  <si>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</si>
  <si>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</si>
  <si>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</si>
  <si>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</si>
  <si>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</si>
  <si>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</si>
  <si>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</si>
  <si>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</si>
  <si>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</si>
  <si>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</si>
  <si>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</si>
  <si>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</si>
  <si>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</si>
  <si>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</si>
  <si>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</si>
  <si>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</si>
  <si>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</si>
  <si>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</si>
  <si>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</si>
  <si>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</si>
  <si>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</si>
  <si>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</si>
  <si>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</si>
  <si>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</si>
  <si>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</si>
  <si>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</si>
  <si>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</si>
  <si>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</si>
  <si>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</si>
  <si>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</si>
  <si>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</si>
  <si>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</si>
  <si>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</si>
  <si>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</si>
  <si>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</si>
  <si>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</si>
  <si>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</si>
  <si>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</si>
  <si>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</si>
  <si>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</si>
  <si>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</si>
  <si>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</si>
  <si>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</si>
  <si>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</si>
  <si>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</si>
  <si>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</si>
  <si>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</si>
  <si>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</si>
  <si>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</si>
  <si>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</si>
  <si>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</si>
  <si>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</si>
  <si>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</si>
  <si>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</si>
  <si>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</si>
  <si>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</si>
  <si>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</si>
  <si>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</si>
  <si>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</si>
  <si>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</si>
  <si>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</si>
  <si>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</si>
  <si>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</si>
  <si>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</si>
  <si>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</si>
  <si>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</si>
  <si>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</si>
  <si>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</si>
  <si>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</si>
  <si>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</si>
  <si>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</si>
  <si>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</si>
  <si>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</si>
  <si>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</si>
  <si>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</si>
  <si>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</si>
  <si>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</si>
  <si>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</si>
  <si>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</si>
  <si>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</si>
  <si>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</si>
  <si>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</si>
  <si>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</si>
  <si>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</si>
  <si>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</si>
  <si>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</si>
  <si>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</si>
  <si>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</si>
  <si>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</si>
  <si>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</si>
  <si>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</si>
  <si>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</si>
  <si>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</si>
  <si>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</si>
  <si>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</si>
  <si>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</si>
  <si>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</si>
  <si>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</si>
  <si>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</si>
  <si>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</si>
  <si>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</si>
  <si>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</si>
  <si>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</si>
  <si>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</si>
  <si>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</si>
  <si>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</si>
  <si>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</si>
  <si>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</si>
  <si>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</si>
  <si>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</si>
  <si>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</si>
  <si>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</si>
  <si>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</si>
  <si>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</si>
  <si>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</si>
  <si>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</si>
  <si>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</si>
  <si>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</si>
  <si>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</si>
  <si>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</si>
  <si>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</si>
  <si>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</si>
  <si>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</si>
  <si>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</si>
  <si>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</si>
  <si>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</si>
  <si>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</si>
  <si>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</si>
  <si>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</si>
  <si>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</si>
  <si>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</si>
  <si>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</si>
  <si>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</si>
  <si>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</si>
  <si>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</si>
  <si>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</si>
  <si>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</si>
  <si>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</si>
  <si>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</si>
  <si>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</si>
  <si>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</si>
  <si>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</si>
  <si>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</si>
  <si>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</si>
  <si>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</si>
  <si>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</si>
  <si>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</si>
  <si>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</si>
  <si>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</si>
  <si>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</si>
  <si>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</si>
  <si>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</si>
  <si>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</si>
  <si>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</si>
  <si>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</si>
  <si>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</si>
  <si>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</si>
  <si>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</si>
  <si>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</si>
  <si>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</si>
  <si>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</si>
  <si>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</si>
  <si>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</si>
  <si>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</si>
  <si>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</si>
  <si>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</si>
  <si>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</si>
  <si>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</si>
  <si>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</si>
  <si>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</si>
  <si>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</si>
  <si>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</si>
  <si>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</si>
  <si>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</si>
  <si>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</si>
  <si>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</si>
  <si>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</si>
  <si>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</si>
  <si>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</si>
  <si>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</si>
  <si>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</si>
  <si>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</si>
  <si>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</si>
  <si>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</si>
  <si>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</si>
  <si>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</si>
  <si>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</si>
  <si>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</si>
  <si>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</si>
  <si>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</si>
  <si>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</si>
  <si>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</si>
  <si>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</si>
  <si>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</si>
  <si>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</si>
  <si>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</si>
  <si>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</si>
  <si>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</si>
  <si>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</si>
  <si>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</si>
  <si>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</si>
  <si>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</si>
  <si>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</si>
  <si>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</si>
  <si>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</si>
  <si>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</si>
  <si>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</si>
  <si>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</si>
  <si>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</si>
  <si>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</si>
  <si>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</si>
  <si>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</si>
  <si>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</si>
  <si>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</si>
  <si>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</si>
  <si>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</si>
  <si>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</si>
  <si>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</si>
  <si>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</si>
  <si>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</si>
  <si>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</si>
  <si>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</si>
  <si>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</si>
  <si>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</si>
  <si>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</si>
  <si>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</si>
  <si>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</si>
  <si>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</si>
  <si>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</si>
  <si>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</si>
  <si>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</si>
  <si>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</si>
  <si>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</si>
  <si>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</si>
  <si>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</si>
  <si>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</si>
  <si>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</si>
  <si>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</si>
  <si>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</si>
  <si>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</si>
  <si>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</si>
  <si>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</si>
  <si>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</si>
  <si>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</si>
  <si>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</si>
  <si>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</si>
  <si>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</si>
  <si>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</si>
  <si>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</si>
  <si>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</si>
  <si>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</si>
  <si>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</si>
  <si>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</si>
  <si>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</si>
  <si>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</si>
  <si>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</si>
  <si>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</si>
  <si>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</si>
  <si>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</si>
  <si>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</si>
  <si>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</si>
  <si>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</si>
  <si>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</si>
  <si>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</si>
  <si>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</si>
  <si>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</si>
  <si>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</si>
  <si>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</si>
  <si>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</si>
  <si>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</si>
  <si>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</si>
  <si>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</si>
  <si>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</si>
  <si>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</si>
  <si>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</si>
  <si>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</si>
  <si>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</si>
  <si>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</si>
  <si>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</si>
  <si>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</si>
  <si>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</si>
  <si>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</si>
  <si>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</si>
  <si>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</si>
  <si>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</si>
  <si>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</si>
  <si>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</si>
  <si>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</si>
  <si>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</si>
  <si>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</si>
  <si>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</si>
  <si>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</si>
  <si>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</si>
  <si>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</si>
  <si>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</si>
  <si>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</si>
  <si>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</si>
  <si>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</si>
  <si>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</si>
  <si>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</si>
  <si>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</si>
  <si>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</si>
  <si>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</si>
  <si>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</si>
  <si>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</si>
  <si>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</si>
  <si>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</si>
  <si>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</si>
  <si>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</si>
  <si>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</si>
  <si>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</si>
  <si>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</si>
  <si>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</si>
  <si>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</si>
  <si>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</si>
  <si>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</si>
  <si>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</si>
  <si>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</si>
  <si>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</si>
  <si>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</si>
  <si>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</si>
  <si>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</si>
  <si>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</si>
  <si>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</si>
  <si>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</si>
  <si>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</si>
  <si>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</si>
  <si>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</si>
  <si>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</si>
  <si>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</si>
  <si>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</si>
  <si>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</si>
  <si>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</si>
  <si>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</si>
  <si>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</si>
  <si>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</si>
  <si>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</si>
  <si>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</si>
  <si>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</si>
  <si>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</si>
  <si>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</si>
  <si>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</si>
  <si>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</si>
  <si>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</si>
  <si>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</si>
  <si>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</si>
  <si>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</si>
  <si>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</si>
  <si>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</si>
  <si>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</si>
  <si>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</si>
  <si>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</si>
  <si>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</si>
  <si>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</si>
  <si>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</si>
  <si>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</si>
  <si>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</si>
  <si>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</si>
  <si>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</si>
  <si>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</si>
  <si>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</si>
  <si>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</si>
  <si>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</si>
  <si>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</si>
  <si>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</si>
  <si>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</si>
  <si>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</si>
  <si>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</si>
  <si>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</si>
  <si>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</si>
  <si>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</si>
  <si>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</si>
  <si>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</si>
  <si>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</si>
  <si>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</si>
  <si>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</si>
  <si>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</si>
  <si>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</si>
  <si>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</si>
  <si>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</si>
  <si>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</si>
  <si>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</si>
  <si>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</si>
  <si>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</si>
  <si>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</si>
  <si>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</si>
  <si>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</si>
  <si>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</si>
  <si>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</si>
  <si>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</si>
  <si>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</si>
  <si>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</si>
  <si>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</si>
  <si>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</si>
  <si>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</si>
  <si>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</si>
  <si>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</si>
  <si>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</si>
  <si>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</si>
  <si>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</si>
  <si>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</si>
  <si>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</si>
  <si>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</si>
  <si>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</si>
  <si>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</si>
  <si>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</si>
  <si>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</si>
  <si>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</si>
  <si>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</si>
  <si>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</si>
  <si>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</si>
  <si>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</si>
  <si>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</si>
  <si>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</si>
  <si>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</si>
  <si>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</si>
  <si>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</si>
  <si>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</si>
  <si>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</si>
  <si>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</si>
  <si>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</si>
  <si>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</si>
  <si>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</si>
  <si>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</si>
  <si>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</si>
  <si>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</si>
  <si>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</si>
  <si>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</si>
  <si>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</si>
  <si>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</si>
  <si>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</si>
  <si>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</si>
  <si>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</si>
  <si>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</si>
  <si>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</si>
  <si>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</si>
  <si>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</si>
  <si>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</si>
  <si>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</si>
  <si>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</si>
  <si>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</si>
  <si>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</si>
  <si>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</si>
  <si>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</si>
  <si>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</si>
  <si>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</si>
  <si>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</si>
  <si>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</si>
  <si>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</si>
  <si>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</si>
  <si>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</si>
  <si>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</si>
  <si>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</si>
  <si>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</si>
  <si>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</si>
  <si>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</si>
  <si>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</si>
  <si>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</si>
  <si>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</si>
  <si>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</si>
  <si>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</si>
  <si>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</si>
  <si>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</si>
  <si>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</si>
  <si>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</si>
  <si>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</si>
  <si>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</si>
  <si>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</si>
  <si>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</si>
  <si>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</si>
  <si>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</si>
  <si>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</si>
  <si>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</si>
  <si>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</si>
  <si>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</si>
  <si>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</si>
  <si>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</si>
  <si>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</si>
  <si>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</si>
  <si>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</si>
  <si>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</si>
  <si>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</si>
  <si>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</si>
  <si>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</si>
  <si>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</si>
  <si>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</si>
  <si>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</si>
  <si>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</si>
  <si>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</si>
  <si>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</si>
  <si>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</si>
  <si>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</si>
  <si>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</si>
  <si>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</si>
  <si>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</si>
  <si>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</si>
  <si>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</si>
  <si>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</si>
  <si>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</si>
  <si>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</si>
  <si>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</si>
  <si>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</si>
  <si>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</si>
  <si>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</si>
  <si>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</si>
  <si>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</si>
  <si>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</si>
  <si>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</si>
  <si>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</si>
  <si>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</si>
  <si>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</si>
  <si>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</si>
  <si>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</si>
  <si>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</si>
  <si>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</si>
  <si>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</si>
  <si>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</si>
  <si>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</si>
  <si>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</si>
  <si>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</si>
  <si>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</si>
  <si>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</si>
  <si>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</si>
  <si>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</si>
  <si>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</si>
  <si>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</si>
  <si>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</si>
  <si>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</si>
  <si>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</si>
  <si>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</si>
  <si>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</si>
  <si>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</si>
  <si>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</si>
  <si>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</si>
  <si>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</si>
  <si>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</si>
  <si>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</si>
  <si>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</si>
  <si>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</si>
  <si>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</si>
  <si>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</si>
  <si>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</si>
  <si>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</si>
  <si>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</si>
  <si>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</si>
  <si>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</si>
  <si>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</si>
  <si>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</si>
  <si>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</si>
  <si>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</si>
  <si>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</si>
  <si>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</si>
  <si>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</si>
  <si>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</si>
  <si>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</si>
  <si>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</si>
  <si>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</si>
  <si>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</si>
  <si>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</si>
  <si>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</si>
  <si>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</si>
  <si>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</si>
  <si>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</si>
  <si>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</si>
  <si>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</si>
  <si>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</si>
  <si>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</si>
  <si>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</si>
  <si>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</si>
  <si>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</si>
  <si>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</si>
  <si>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</si>
  <si>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</si>
  <si>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</si>
  <si>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</si>
  <si>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</si>
  <si>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</si>
  <si>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</si>
  <si>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</si>
  <si>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</si>
  <si>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</si>
  <si>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</si>
  <si>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</si>
  <si>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</si>
  <si>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</si>
  <si>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</si>
  <si>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</si>
  <si>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</si>
  <si>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</si>
  <si>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</si>
  <si>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</si>
  <si>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</si>
  <si>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</si>
  <si>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</si>
  <si>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</si>
  <si>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</si>
  <si>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</si>
  <si>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</si>
  <si>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</si>
  <si>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</si>
  <si>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</si>
  <si>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</si>
  <si>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</si>
  <si>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</si>
  <si>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</si>
  <si>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</si>
  <si>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</si>
  <si>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</si>
  <si>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</si>
  <si>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</si>
  <si>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</si>
  <si>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</si>
  <si>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</si>
  <si>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</si>
  <si>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</si>
  <si>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</si>
  <si>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</si>
  <si>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</si>
  <si>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</si>
  <si>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</si>
  <si>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</si>
  <si>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</si>
  <si>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</si>
  <si>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</si>
  <si>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</si>
  <si>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</si>
  <si>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</si>
  <si>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</si>
  <si>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</si>
  <si>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</si>
  <si>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</si>
  <si>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</si>
  <si>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</si>
  <si>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</si>
  <si>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</si>
  <si>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</si>
  <si>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</si>
  <si>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</si>
  <si>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</si>
  <si>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</si>
  <si>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</si>
  <si>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</si>
  <si>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</si>
  <si>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</si>
  <si>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</si>
  <si>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</si>
  <si>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</si>
  <si>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</si>
  <si>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</si>
  <si>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</si>
  <si>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</si>
  <si>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</si>
  <si>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</si>
  <si>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</si>
  <si>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</si>
  <si>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</si>
  <si>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</si>
  <si>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</si>
  <si>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</si>
  <si>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</si>
  <si>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</si>
  <si>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</si>
  <si>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</si>
  <si>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</si>
  <si>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</si>
  <si>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</si>
  <si>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</si>
  <si>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</si>
  <si>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</si>
  <si>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</si>
  <si>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</si>
  <si>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</si>
  <si>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</si>
  <si>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</si>
  <si>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</si>
  <si>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</si>
  <si>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</si>
  <si>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</si>
  <si>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</si>
  <si>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</si>
  <si>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</si>
  <si>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</si>
  <si>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</si>
  <si>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</si>
  <si>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</si>
  <si>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</si>
  <si>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</si>
  <si>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</si>
  <si>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</si>
  <si>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</si>
  <si>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</si>
  <si>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</si>
  <si>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</si>
  <si>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</si>
  <si>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</si>
  <si>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</si>
  <si>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</si>
  <si>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</si>
  <si>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</si>
  <si>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</si>
  <si>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</si>
  <si>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</si>
  <si>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</si>
  <si>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</si>
  <si>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</si>
  <si>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</si>
  <si>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</si>
  <si>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</si>
  <si>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</si>
  <si>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</si>
  <si>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</si>
  <si>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</si>
  <si>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</si>
  <si>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</si>
  <si>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</si>
  <si>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</si>
  <si>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</si>
  <si>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</si>
  <si>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</si>
  <si>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</si>
  <si>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</si>
  <si>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</si>
  <si>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</si>
  <si>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</si>
  <si>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</si>
  <si>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</si>
  <si>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</si>
  <si>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</si>
  <si>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</si>
  <si>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</si>
  <si>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</si>
  <si>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</si>
  <si>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</si>
  <si>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</si>
  <si>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</si>
  <si>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</si>
  <si>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</si>
  <si>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</si>
  <si>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</si>
  <si>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</si>
  <si>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</si>
  <si>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</si>
  <si>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</si>
  <si>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</si>
  <si>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</si>
  <si>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</si>
  <si>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</si>
  <si>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</si>
  <si>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</si>
  <si>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</si>
  <si>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</si>
  <si>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</si>
  <si>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</si>
  <si>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</si>
  <si>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</si>
  <si>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</si>
  <si>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</si>
  <si>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</si>
  <si>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</si>
  <si>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</si>
  <si>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</si>
  <si>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</si>
  <si>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</si>
  <si>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</si>
  <si>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</si>
  <si>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</si>
  <si>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</si>
  <si>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</si>
  <si>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</si>
  <si>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</si>
  <si>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</si>
  <si>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</si>
  <si>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</si>
  <si>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</si>
  <si>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</si>
  <si>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</si>
  <si>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</si>
  <si>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</si>
  <si>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</si>
  <si>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</si>
  <si>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</si>
  <si>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</si>
  <si>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</si>
  <si>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</si>
  <si>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</si>
  <si>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</si>
  <si>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</si>
  <si>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</si>
  <si>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</si>
  <si>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</si>
  <si>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</si>
  <si>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</si>
  <si>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</si>
  <si>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</si>
  <si>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</si>
  <si>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</si>
  <si>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</si>
  <si>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</si>
  <si>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</si>
  <si>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</si>
  <si>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</si>
  <si>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</si>
  <si>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</si>
  <si>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</si>
  <si>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</si>
  <si>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</si>
  <si>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</si>
  <si>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</si>
  <si>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</si>
  <si>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</si>
  <si>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</si>
  <si>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</si>
  <si>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</si>
  <si>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</si>
  <si>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</si>
  <si>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</si>
  <si>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</si>
  <si>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</si>
  <si>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</si>
  <si>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</si>
  <si>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</si>
  <si>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</si>
  <si>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</si>
  <si>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</si>
  <si>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</si>
  <si>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</si>
  <si>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</si>
  <si>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</si>
  <si>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</si>
  <si>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</si>
  <si>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</si>
  <si>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</si>
  <si>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</si>
  <si>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</si>
  <si>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</si>
  <si>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</si>
  <si>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</si>
  <si>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</si>
  <si>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</si>
  <si>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</si>
  <si>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</si>
  <si>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</si>
  <si>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</si>
  <si>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</si>
  <si>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</si>
  <si>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</si>
  <si>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</si>
  <si>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</si>
  <si>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</si>
  <si>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</si>
  <si>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</si>
  <si>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</si>
  <si>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</si>
  <si>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</si>
  <si>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</si>
  <si>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</si>
  <si>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</si>
  <si>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</si>
  <si>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</si>
  <si>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</si>
  <si>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</si>
  <si>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</si>
  <si>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</si>
  <si>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</si>
  <si>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</si>
  <si>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</si>
  <si>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</si>
  <si>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</si>
  <si>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</si>
  <si>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</si>
  <si>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</si>
  <si>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</si>
  <si>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</si>
  <si>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</si>
  <si>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</si>
  <si>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</si>
  <si>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</si>
  <si>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</si>
  <si>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</si>
  <si>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</si>
  <si>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</si>
  <si>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</si>
  <si>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</si>
  <si>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</si>
  <si>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</si>
  <si>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</si>
  <si>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</si>
  <si>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</si>
  <si>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</si>
  <si>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</si>
  <si>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</si>
  <si>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</si>
  <si>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</si>
  <si>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</si>
  <si>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</si>
  <si>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</si>
  <si>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</si>
  <si>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</si>
  <si>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</si>
  <si>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</si>
  <si>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</si>
  <si>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</si>
  <si>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</si>
  <si>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</si>
  <si>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</si>
  <si>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</si>
  <si>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</si>
  <si>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</si>
  <si>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</si>
  <si>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</si>
  <si>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</si>
  <si>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</si>
  <si>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</si>
  <si>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</si>
  <si>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</si>
  <si>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</si>
  <si>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</si>
  <si>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</si>
  <si>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</si>
  <si>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</si>
  <si>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</si>
  <si>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</si>
  <si>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</si>
  <si>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</si>
  <si>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</si>
  <si>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</si>
  <si>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</si>
  <si>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</si>
  <si>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</si>
  <si>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</si>
  <si>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</si>
  <si>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</si>
  <si>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</si>
  <si>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</si>
  <si>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</si>
  <si>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</si>
  <si>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</si>
  <si>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</si>
  <si>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</si>
  <si>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</si>
  <si>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</si>
  <si>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</si>
  <si>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</si>
  <si>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</si>
  <si>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</si>
  <si>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</si>
  <si>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</si>
  <si>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</si>
  <si>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</si>
  <si>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</si>
  <si>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</si>
  <si>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</si>
  <si>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</si>
  <si>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</si>
  <si>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</si>
  <si>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</si>
  <si>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</si>
  <si>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</si>
  <si>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</si>
  <si>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</si>
  <si>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</si>
  <si>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</si>
  <si>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</si>
  <si>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</si>
  <si>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</si>
  <si>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</si>
  <si>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</si>
  <si>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</si>
  <si>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</si>
  <si>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</si>
  <si>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</si>
  <si>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</si>
  <si>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</si>
  <si>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</si>
  <si>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</si>
  <si>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</si>
  <si>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</si>
  <si>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</si>
  <si>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</si>
  <si>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</si>
  <si>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</si>
  <si>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</si>
  <si>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</si>
  <si>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</si>
  <si>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</si>
  <si>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</si>
  <si>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</si>
  <si>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</si>
  <si>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</si>
  <si>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</si>
  <si>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</si>
  <si>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</si>
  <si>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</si>
  <si>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</si>
  <si>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</si>
  <si>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</si>
  <si>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</si>
  <si>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</si>
  <si>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</si>
  <si>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</si>
  <si>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</si>
  <si>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</si>
  <si>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</si>
  <si>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</si>
  <si>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</si>
  <si>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</si>
  <si>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</si>
  <si>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</si>
  <si>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</si>
  <si>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</si>
  <si>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</si>
  <si>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</si>
  <si>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</si>
  <si>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</si>
  <si>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</si>
  <si>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</si>
  <si>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</si>
  <si>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</si>
  <si>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</si>
  <si>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</si>
  <si>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</si>
  <si>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</si>
  <si>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</si>
  <si>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</si>
  <si>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</si>
  <si>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</si>
  <si>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</si>
  <si>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</si>
  <si>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</si>
  <si>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</si>
  <si>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</si>
  <si>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</si>
  <si>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</si>
  <si>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</si>
  <si>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</si>
  <si>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</si>
  <si>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</si>
  <si>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</si>
  <si>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</si>
  <si>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</si>
  <si>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</si>
  <si>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</si>
  <si>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</si>
  <si>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</si>
  <si>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</si>
  <si>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</si>
  <si>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</si>
  <si>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</si>
  <si>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</si>
  <si>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</si>
  <si>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</si>
  <si>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</si>
  <si>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</si>
  <si>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</si>
  <si>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</si>
  <si>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</si>
  <si>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</si>
  <si>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</si>
  <si>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</si>
  <si>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</si>
  <si>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</si>
  <si>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</si>
  <si>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</si>
  <si>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</si>
  <si>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</si>
  <si>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</si>
  <si>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</si>
  <si>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</si>
  <si>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</si>
  <si>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</si>
  <si>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</si>
  <si>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</si>
  <si>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</si>
  <si>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</si>
  <si>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</si>
  <si>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</si>
  <si>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</si>
  <si>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</si>
  <si>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</si>
  <si>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</si>
  <si>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</si>
  <si>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</si>
  <si>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</si>
  <si>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</si>
  <si>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</si>
  <si>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</si>
  <si>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</si>
  <si>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</si>
  <si>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</si>
  <si>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</si>
  <si>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</si>
  <si>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</si>
  <si>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</si>
  <si>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</si>
  <si>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</si>
  <si>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</si>
  <si>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</si>
  <si>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</si>
  <si>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</si>
  <si>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</si>
  <si>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</si>
  <si>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</si>
  <si>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</si>
  <si>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</si>
  <si>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</si>
  <si>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</si>
  <si>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</si>
  <si>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</si>
  <si>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</si>
  <si>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</si>
  <si>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</si>
  <si>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</si>
  <si>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</si>
  <si>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</si>
  <si>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</si>
  <si>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</si>
  <si>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</si>
  <si>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</si>
  <si>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</si>
  <si>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</si>
  <si>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</si>
  <si>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</si>
  <si>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</si>
  <si>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</si>
  <si>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</si>
  <si>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</si>
  <si>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</si>
  <si>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</si>
  <si>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</si>
  <si>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</si>
  <si>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</si>
  <si>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</si>
  <si>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</si>
  <si>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</si>
  <si>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</si>
  <si>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</si>
  <si>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</si>
  <si>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</si>
  <si>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</si>
  <si>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</si>
  <si>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</si>
  <si>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</si>
  <si>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</si>
  <si>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</si>
  <si>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</si>
  <si>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</si>
  <si>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</si>
  <si>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</si>
  <si>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</si>
  <si>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</si>
  <si>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</si>
  <si>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</si>
  <si>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</si>
  <si>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</si>
  <si>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</si>
  <si>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</si>
  <si>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</si>
  <si>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</si>
  <si>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</si>
  <si>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</si>
  <si>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</si>
  <si>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</si>
  <si>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</si>
  <si>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</si>
  <si>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</si>
  <si>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</si>
  <si>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</si>
  <si>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</si>
  <si>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</si>
  <si>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</si>
  <si>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</si>
  <si>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</si>
  <si>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</si>
  <si>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</si>
  <si>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</si>
  <si>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</si>
  <si>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</si>
  <si>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</si>
  <si>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</si>
  <si>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</si>
  <si>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</si>
  <si>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</si>
  <si>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</si>
  <si>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</si>
  <si>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</si>
  <si>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</si>
  <si>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</si>
  <si>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</si>
  <si>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</si>
  <si>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</si>
  <si>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</si>
  <si>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</si>
  <si>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</si>
  <si>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</si>
  <si>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</si>
  <si>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</si>
  <si>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</si>
  <si>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</si>
  <si>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</si>
  <si>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</si>
  <si>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</si>
  <si>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</si>
  <si>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</si>
  <si>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</si>
  <si>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</si>
  <si>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</si>
  <si>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</si>
  <si>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</si>
  <si>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</si>
  <si>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</si>
  <si>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</si>
  <si>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</si>
  <si>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</si>
  <si>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</si>
  <si>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</si>
  <si>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</si>
  <si>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</si>
  <si>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</si>
  <si>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</si>
  <si>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</si>
  <si>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</si>
  <si>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</si>
  <si>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</si>
  <si>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</si>
  <si>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</si>
  <si>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</si>
  <si>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</si>
  <si>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</si>
  <si>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</si>
  <si>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</si>
  <si>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</si>
  <si>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</si>
  <si>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</si>
  <si>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</si>
  <si>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</si>
  <si>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</si>
  <si>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</si>
  <si>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</si>
  <si>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</si>
  <si>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</si>
  <si>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</si>
  <si>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</si>
  <si>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</si>
  <si>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</si>
  <si>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</si>
  <si>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</si>
  <si>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</si>
  <si>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</si>
  <si>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</si>
  <si>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</si>
  <si>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</si>
  <si>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</si>
  <si>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</si>
  <si>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</si>
  <si>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</si>
  <si>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</si>
  <si>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</si>
  <si>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</si>
  <si>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</si>
  <si>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</si>
  <si>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</si>
  <si>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</si>
  <si>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</si>
  <si>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</si>
  <si>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</si>
  <si>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</si>
  <si>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</si>
  <si>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</si>
  <si>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</si>
  <si>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</si>
  <si>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</si>
  <si>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</si>
  <si>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</si>
  <si>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</si>
  <si>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</si>
  <si>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</si>
  <si>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</si>
  <si>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</si>
  <si>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</si>
  <si>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</si>
  <si>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</si>
  <si>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</si>
  <si>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</si>
  <si>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</si>
  <si>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</si>
  <si>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</si>
  <si>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</si>
  <si>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</si>
  <si>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</si>
  <si>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</si>
  <si>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</si>
  <si>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</si>
  <si>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</si>
  <si>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</si>
  <si>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</si>
  <si>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</si>
  <si>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</si>
  <si>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</si>
  <si>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</si>
  <si>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</si>
  <si>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</si>
  <si>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</si>
  <si>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</si>
  <si>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</si>
  <si>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</si>
  <si>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</si>
  <si>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</si>
  <si>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</si>
  <si>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</si>
  <si>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</si>
  <si>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</si>
  <si>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</si>
  <si>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</si>
  <si>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</si>
  <si>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</si>
  <si>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</si>
  <si>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</si>
  <si>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</si>
  <si>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</si>
  <si>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</si>
  <si>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</si>
  <si>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</si>
  <si>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</si>
  <si>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</si>
  <si>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</si>
  <si>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</si>
  <si>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</si>
  <si>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</si>
  <si>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</si>
  <si>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</si>
  <si>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</si>
  <si>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</si>
  <si>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</si>
  <si>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</si>
  <si>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</si>
  <si>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</si>
  <si>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</si>
  <si>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</si>
  <si>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</si>
  <si>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</si>
  <si>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</si>
  <si>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</si>
  <si>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</si>
  <si>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</si>
  <si>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</si>
  <si>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</si>
  <si>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</si>
  <si>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</si>
  <si>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</si>
  <si>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</si>
  <si>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</si>
  <si>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</si>
  <si>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</si>
  <si>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</si>
  <si>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</si>
  <si>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</si>
  <si>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</si>
  <si>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</si>
  <si>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</si>
  <si>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</si>
  <si>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</si>
  <si>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</si>
  <si>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</si>
  <si>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</si>
  <si>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</si>
  <si>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</si>
  <si>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</si>
  <si>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</si>
  <si>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</si>
  <si>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</si>
  <si>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</si>
  <si>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</si>
  <si>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</si>
  <si>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</si>
  <si>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</si>
  <si>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</si>
  <si>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</si>
  <si>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</si>
  <si>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</si>
  <si>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</si>
  <si>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</si>
  <si>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</si>
  <si>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</si>
  <si>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</si>
  <si>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</si>
  <si>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</si>
  <si>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</si>
  <si>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</si>
  <si>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</si>
  <si>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</si>
  <si>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</si>
  <si>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</si>
  <si>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</si>
  <si>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</si>
  <si>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</si>
  <si>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</si>
  <si>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</si>
  <si>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</si>
  <si>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</si>
  <si>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</si>
  <si>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</si>
  <si>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</si>
  <si>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</si>
  <si>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</si>
  <si>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</si>
  <si>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</si>
  <si>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</si>
  <si>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</si>
  <si>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</si>
  <si>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</si>
  <si>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</si>
  <si>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</si>
  <si>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</si>
  <si>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</si>
  <si>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</si>
  <si>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</si>
  <si>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</si>
  <si>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</si>
  <si>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</si>
  <si>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</si>
  <si>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</si>
  <si>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</si>
  <si>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</si>
  <si>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</si>
  <si>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</si>
  <si>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</si>
  <si>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</si>
  <si>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</si>
  <si>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</si>
  <si>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</si>
  <si>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</si>
  <si>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</si>
  <si>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</si>
  <si>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</si>
  <si>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</si>
  <si>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</si>
  <si>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</si>
  <si>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</si>
  <si>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</si>
  <si>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</si>
  <si>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</si>
  <si>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</si>
  <si>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</si>
  <si>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</si>
  <si>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</si>
  <si>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</si>
  <si>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</si>
  <si>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</si>
  <si>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</si>
  <si>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</si>
  <si>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</si>
  <si>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</si>
  <si>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</si>
  <si>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</si>
  <si>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</si>
  <si>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</si>
  <si>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</si>
  <si>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</si>
  <si>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</si>
  <si>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</si>
  <si>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</si>
  <si>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</si>
  <si>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</si>
  <si>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</si>
  <si>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</si>
  <si>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</si>
  <si>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</si>
  <si>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</si>
  <si>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</si>
  <si>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</si>
  <si>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</si>
  <si>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</si>
  <si>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</si>
  <si>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</si>
  <si>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</si>
  <si>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</si>
  <si>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</si>
  <si>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</si>
  <si>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</si>
  <si>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</si>
  <si>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</si>
  <si>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</si>
  <si>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</si>
  <si>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</si>
  <si>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</si>
  <si>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</si>
  <si>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</si>
  <si>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</si>
  <si>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</si>
  <si>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</si>
  <si>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</si>
  <si>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</si>
  <si>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</si>
  <si>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</si>
  <si>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</si>
  <si>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</si>
  <si>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</si>
  <si>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</si>
  <si>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</si>
  <si>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</si>
  <si>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</si>
  <si>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</si>
  <si>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</si>
  <si>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</si>
  <si>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</si>
  <si>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</si>
  <si>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</si>
  <si>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</si>
  <si>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</si>
  <si>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</si>
  <si>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</si>
  <si>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</si>
  <si>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</si>
  <si>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</si>
  <si>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</si>
  <si>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</si>
  <si>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</si>
  <si>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</si>
  <si>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</si>
  <si>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</si>
  <si>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</si>
  <si>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</si>
  <si>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</si>
  <si>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</si>
  <si>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</si>
  <si>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</si>
  <si>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</si>
  <si>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</si>
  <si>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</si>
  <si>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</si>
  <si>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</si>
  <si>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</si>
  <si>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</si>
  <si>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</si>
  <si>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</si>
  <si>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</si>
  <si>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</si>
  <si>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</si>
  <si>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</si>
  <si>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</si>
  <si>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</si>
  <si>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</si>
  <si>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</si>
  <si>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</si>
  <si>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</si>
  <si>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</si>
  <si>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</si>
  <si>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</si>
  <si>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</si>
  <si>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</si>
  <si>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</si>
  <si>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</si>
  <si>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</si>
  <si>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</si>
  <si>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</si>
  <si>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</si>
  <si>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</si>
  <si>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</si>
  <si>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</si>
  <si>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</si>
  <si>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</si>
  <si>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</si>
  <si>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</si>
  <si>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</si>
  <si>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</si>
  <si>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</si>
  <si>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</si>
  <si>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</si>
  <si>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</si>
  <si>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</si>
  <si>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</si>
  <si>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</si>
  <si>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</si>
  <si>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</si>
  <si>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</si>
  <si>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</si>
  <si>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</si>
  <si>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</si>
  <si>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</si>
  <si>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</si>
  <si>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</si>
  <si>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</si>
  <si>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</si>
  <si>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</si>
  <si>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</si>
  <si>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</si>
  <si>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</si>
  <si>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</si>
  <si>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</si>
  <si>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</si>
  <si>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</si>
  <si>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</si>
  <si>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</si>
  <si>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</si>
  <si>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</si>
  <si>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</si>
  <si>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</si>
  <si>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</si>
  <si>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</si>
  <si>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</si>
  <si>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</si>
  <si>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</si>
  <si>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</si>
  <si>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</si>
  <si>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</si>
  <si>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</si>
  <si>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</si>
  <si>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</si>
  <si>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</si>
  <si>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</si>
  <si>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</si>
  <si>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</si>
  <si>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</si>
  <si>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</si>
  <si>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</si>
  <si>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</si>
  <si>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</si>
  <si>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</si>
  <si>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</si>
  <si>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</si>
  <si>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</si>
  <si>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</si>
  <si>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</si>
  <si>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</si>
  <si>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</si>
  <si>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</si>
  <si>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</si>
  <si>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</si>
  <si>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</si>
  <si>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</si>
  <si>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</si>
  <si>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</si>
  <si>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</si>
  <si>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</si>
  <si>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</si>
  <si>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</si>
  <si>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</si>
  <si>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</si>
  <si>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</si>
  <si>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</si>
  <si>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</si>
  <si>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</si>
  <si>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</si>
  <si>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</si>
  <si>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</si>
  <si>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</si>
  <si>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</si>
  <si>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</si>
  <si>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</si>
  <si>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</si>
  <si>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</si>
  <si>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</si>
  <si>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</si>
  <si>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</si>
  <si>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</si>
  <si>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</si>
  <si>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</si>
  <si>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</si>
  <si>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</si>
  <si>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</si>
  <si>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</si>
  <si>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</si>
  <si>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</si>
  <si>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</si>
  <si>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</si>
  <si>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</si>
  <si>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</si>
  <si>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</si>
  <si>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</si>
  <si>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</si>
  <si>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</si>
  <si>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</si>
  <si>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</si>
  <si>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</si>
  <si>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</si>
  <si>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</si>
  <si>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</si>
  <si>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</si>
  <si>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</si>
  <si>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</si>
  <si>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</si>
  <si>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</si>
  <si>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</si>
  <si>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</si>
  <si>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</si>
  <si>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</si>
  <si>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</si>
  <si>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</si>
  <si>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</si>
  <si>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</si>
  <si>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</si>
  <si>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</si>
  <si>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</si>
  <si>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</si>
  <si>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</si>
  <si>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</si>
  <si>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</si>
  <si>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</si>
  <si>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</si>
  <si>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</si>
  <si>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</si>
  <si>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</si>
  <si>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</si>
  <si>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</si>
  <si>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</si>
  <si>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</si>
  <si>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</si>
  <si>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</si>
  <si>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</si>
  <si>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</si>
  <si>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</si>
  <si>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</si>
  <si>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</si>
  <si>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</si>
  <si>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</si>
  <si>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</si>
  <si>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</si>
  <si>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</si>
  <si>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</si>
  <si>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</si>
  <si>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</si>
  <si>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</si>
  <si>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</si>
  <si>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</si>
  <si>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</si>
  <si>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</si>
  <si>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</si>
  <si>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</si>
  <si>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</si>
  <si>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</si>
  <si>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</si>
  <si>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</si>
  <si>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</si>
  <si>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</si>
  <si>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</si>
  <si>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</si>
  <si>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</si>
  <si>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</si>
  <si>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</si>
  <si>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</si>
  <si>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</si>
  <si>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</si>
  <si>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</si>
  <si>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</si>
  <si>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</si>
  <si>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</si>
  <si>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</si>
  <si>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</si>
  <si>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</si>
  <si>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</si>
  <si>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</si>
  <si>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</si>
  <si>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</si>
  <si>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</si>
  <si>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</si>
  <si>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</si>
  <si>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</si>
  <si>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</si>
  <si>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</si>
  <si>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</si>
  <si>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</si>
  <si>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</si>
  <si>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</si>
  <si>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</si>
  <si>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</si>
  <si>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</si>
  <si>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</si>
  <si>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</si>
  <si>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</si>
  <si>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</si>
  <si>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</si>
  <si>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</si>
  <si>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</si>
  <si>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</si>
  <si>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</si>
  <si>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</si>
  <si>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</si>
  <si>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</si>
  <si>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</si>
  <si>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</si>
  <si>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</si>
  <si>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</si>
  <si>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</si>
  <si>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</si>
  <si>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</si>
  <si>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</si>
  <si>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</si>
  <si>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</si>
  <si>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</si>
  <si>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</si>
  <si>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</si>
  <si>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</si>
  <si>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</si>
  <si>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</si>
  <si>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</si>
  <si>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</si>
  <si>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</si>
  <si>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</si>
  <si>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</si>
  <si>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</si>
  <si>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</si>
  <si>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</si>
  <si>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</si>
  <si>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</si>
  <si>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</si>
  <si>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</si>
  <si>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</si>
  <si>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</si>
  <si>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</si>
  <si>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</si>
  <si>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</si>
  <si>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</si>
  <si>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</si>
  <si>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</si>
  <si>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</si>
  <si>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</si>
  <si>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</si>
  <si>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</si>
  <si>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</si>
  <si>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</si>
  <si>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</si>
  <si>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</si>
  <si>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</si>
  <si>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</si>
  <si>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</si>
  <si>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</si>
  <si>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</si>
  <si>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</si>
  <si>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</si>
  <si>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</si>
  <si>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</si>
  <si>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</si>
  <si>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</si>
  <si>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</si>
  <si>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</si>
  <si>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</si>
  <si>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</si>
  <si>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</si>
  <si>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</si>
  <si>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</si>
  <si>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</si>
  <si>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</si>
  <si>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</si>
  <si>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</si>
  <si>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</si>
  <si>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</si>
  <si>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</si>
  <si>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</si>
  <si>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</si>
  <si>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</si>
  <si>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</si>
  <si>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</si>
  <si>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</si>
  <si>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</si>
  <si>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</si>
  <si>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</si>
  <si>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</si>
  <si>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</si>
  <si>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</si>
  <si>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</si>
  <si>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</si>
  <si>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</si>
  <si>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</si>
  <si>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</si>
  <si>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</si>
  <si>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</si>
  <si>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</si>
  <si>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</si>
  <si>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</si>
  <si>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</si>
  <si>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</si>
  <si>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</si>
  <si>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</si>
  <si>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</si>
  <si>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</si>
  <si>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</si>
  <si>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</si>
  <si>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</si>
  <si>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</si>
  <si>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</si>
  <si>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</si>
  <si>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</si>
  <si>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</si>
  <si>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</si>
  <si>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</si>
  <si>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</si>
  <si>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</si>
  <si>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</si>
  <si>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</si>
  <si>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</si>
  <si>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</si>
  <si>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</si>
  <si>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</si>
  <si>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</si>
  <si>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</si>
  <si>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</si>
  <si>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</si>
  <si>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</si>
  <si>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</si>
  <si>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</si>
  <si>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</si>
  <si>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</si>
  <si>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</si>
  <si>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</si>
  <si>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</si>
  <si>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</si>
  <si>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</si>
  <si>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</si>
  <si>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</si>
  <si>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</si>
  <si>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</si>
  <si>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</si>
  <si>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</si>
  <si>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</si>
  <si>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</si>
  <si>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</si>
  <si>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</si>
  <si>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</si>
  <si>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</si>
  <si>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</si>
  <si>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</si>
  <si>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</si>
  <si>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</si>
  <si>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</si>
  <si>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</si>
  <si>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</si>
  <si>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</si>
  <si>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</si>
  <si>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</si>
  <si>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</si>
  <si>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</si>
  <si>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</si>
  <si>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</si>
  <si>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</si>
  <si>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</si>
  <si>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</si>
  <si>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</si>
  <si>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</si>
  <si>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</si>
  <si>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</si>
  <si>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</si>
  <si>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</si>
  <si>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</si>
  <si>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</si>
  <si>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</si>
  <si>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</si>
  <si>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</si>
  <si>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</si>
  <si>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</si>
  <si>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</si>
  <si>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</si>
  <si>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</si>
  <si>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</si>
  <si>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</si>
  <si>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</si>
  <si>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</si>
  <si>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</si>
  <si>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</si>
  <si>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</si>
  <si>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</si>
  <si>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</si>
  <si>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</si>
  <si>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</si>
  <si>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</si>
  <si>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</si>
  <si>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</si>
  <si>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</si>
  <si>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</si>
  <si>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</si>
  <si>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</si>
  <si>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</si>
  <si>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</si>
  <si>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</si>
  <si>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</si>
  <si>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</si>
  <si>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</si>
  <si>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</si>
  <si>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</si>
  <si>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</si>
  <si>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</si>
  <si>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</si>
  <si>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</si>
  <si>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</si>
  <si>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</si>
  <si>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</si>
  <si>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</si>
  <si>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</si>
  <si>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</si>
  <si>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</si>
  <si>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</si>
  <si>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</si>
  <si>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</si>
  <si>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</si>
  <si>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</si>
  <si>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</si>
  <si>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</si>
  <si>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</si>
  <si>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</si>
  <si>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</si>
  <si>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</si>
  <si>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</si>
  <si>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</si>
  <si>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</si>
  <si>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</si>
  <si>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</si>
  <si>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</si>
  <si>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</si>
  <si>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</si>
  <si>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</si>
  <si>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</si>
  <si>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</si>
  <si>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</si>
  <si>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</si>
  <si>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</si>
  <si>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</si>
  <si>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</si>
  <si>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</si>
  <si>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</si>
  <si>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</si>
  <si>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</si>
  <si>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</si>
  <si>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</si>
  <si>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</si>
  <si>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</si>
  <si>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</si>
  <si>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</si>
  <si>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</si>
  <si>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</si>
  <si>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</si>
  <si>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</si>
  <si>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</si>
  <si>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</si>
  <si>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</si>
  <si>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</si>
  <si>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</si>
  <si>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</si>
  <si>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</si>
  <si>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</si>
  <si>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</si>
  <si>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</si>
  <si>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</si>
  <si>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</si>
  <si>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</si>
  <si>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</si>
  <si>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</si>
  <si>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</si>
  <si>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</si>
  <si>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</si>
  <si>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</si>
  <si>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</si>
  <si>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</si>
  <si>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</si>
  <si>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</si>
  <si>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</si>
  <si>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</si>
  <si>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</si>
  <si>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</si>
  <si>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</si>
  <si>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</si>
  <si>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</si>
  <si>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</si>
  <si>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</si>
  <si>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</si>
  <si>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</si>
  <si>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</si>
  <si>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</si>
  <si>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</si>
  <si>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</si>
  <si>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</si>
  <si>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</si>
  <si>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</si>
  <si>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</si>
  <si>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</si>
  <si>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</si>
  <si>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</si>
  <si>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</si>
  <si>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</si>
  <si>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</si>
  <si>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</si>
  <si>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</si>
  <si>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</si>
  <si>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</si>
  <si>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</si>
  <si>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</si>
  <si>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</si>
  <si>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</si>
  <si>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</si>
  <si>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</si>
  <si>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</si>
  <si>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</si>
  <si>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</si>
  <si>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</si>
  <si>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</si>
  <si>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</si>
  <si>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</si>
  <si>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</si>
  <si>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</si>
  <si>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</si>
  <si>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</si>
  <si>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</si>
  <si>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</si>
  <si>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</si>
  <si>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</si>
  <si>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</si>
  <si>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</si>
  <si>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</si>
  <si>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</si>
  <si>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</si>
  <si>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</si>
  <si>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</si>
  <si>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</si>
  <si>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</si>
  <si>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</si>
  <si>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</si>
  <si>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</si>
  <si>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</si>
  <si>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</si>
  <si>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</si>
  <si>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</si>
  <si>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</si>
  <si>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</si>
  <si>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</si>
  <si>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</si>
  <si>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</si>
  <si>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</si>
  <si>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</si>
  <si>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</si>
  <si>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</si>
  <si>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</si>
  <si>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</si>
  <si>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</si>
  <si>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</si>
  <si>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</si>
  <si>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</si>
  <si>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</si>
  <si>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</si>
  <si>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</si>
  <si>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</si>
  <si>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</si>
  <si>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</si>
  <si>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</si>
  <si>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</si>
  <si>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</si>
  <si>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</si>
  <si>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</si>
  <si>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</si>
  <si>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</si>
  <si>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</si>
  <si>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</si>
  <si>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</si>
  <si>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</si>
  <si>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</si>
  <si>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</si>
  <si>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</si>
  <si>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</si>
  <si>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</si>
  <si>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</si>
  <si>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</si>
  <si>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</si>
  <si>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</si>
  <si>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</si>
  <si>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</si>
  <si>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</si>
  <si>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</si>
  <si>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</si>
  <si>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</si>
  <si>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</si>
  <si>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</si>
  <si>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</si>
  <si>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</si>
  <si>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</si>
  <si>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</si>
  <si>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</si>
  <si>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</si>
  <si>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</si>
  <si>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</si>
  <si>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</si>
  <si>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</si>
  <si>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</si>
  <si>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</si>
  <si>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</si>
  <si>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</si>
  <si>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</si>
  <si>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</si>
  <si>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</si>
  <si>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</si>
  <si>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</si>
  <si>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</si>
  <si>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</si>
  <si>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</si>
  <si>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</si>
  <si>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</si>
  <si>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</si>
  <si>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</si>
  <si>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</si>
  <si>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</si>
  <si>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</si>
  <si>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</si>
  <si>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</si>
  <si>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</si>
  <si>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</si>
  <si>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</si>
  <si>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</si>
  <si>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</si>
  <si>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</si>
  <si>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</si>
  <si>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</si>
  <si>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</si>
  <si>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</si>
  <si>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</si>
  <si>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</si>
  <si>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</si>
  <si>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</si>
  <si>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</si>
  <si>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</si>
  <si>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</si>
  <si>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</si>
  <si>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</si>
  <si>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</si>
  <si>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</si>
  <si>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</si>
  <si>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</si>
  <si>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</si>
  <si>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</si>
  <si>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</si>
  <si>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</si>
  <si>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</si>
  <si>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</si>
  <si>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</si>
  <si>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</si>
  <si>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</si>
  <si>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</si>
  <si>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</si>
  <si>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</si>
  <si>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</si>
  <si>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</si>
  <si>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</si>
  <si>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</si>
  <si>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</si>
  <si>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</si>
  <si>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</si>
  <si>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</si>
  <si>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</si>
  <si>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</si>
  <si>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</si>
  <si>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</si>
  <si>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</si>
  <si>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</si>
  <si>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</si>
  <si>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</si>
  <si>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</si>
  <si>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</si>
  <si>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</si>
  <si>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</si>
  <si>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</si>
  <si>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</si>
  <si>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</si>
  <si>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</si>
  <si>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</si>
  <si>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</si>
  <si>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</si>
  <si>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</si>
  <si>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</si>
  <si>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</si>
  <si>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</si>
  <si>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</si>
  <si>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</si>
  <si>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</si>
  <si>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</si>
  <si>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</si>
  <si>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</si>
  <si>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</si>
  <si>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</si>
  <si>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</si>
  <si>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</si>
  <si>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</si>
  <si>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</si>
  <si>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</si>
  <si>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</si>
  <si>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</si>
  <si>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</si>
  <si>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</si>
  <si>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</si>
  <si>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</si>
  <si>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</si>
  <si>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</si>
  <si>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</si>
  <si>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</si>
  <si>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</si>
  <si>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</si>
  <si>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</si>
  <si>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</si>
  <si>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</si>
  <si>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</si>
  <si>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</si>
  <si>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</si>
  <si>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</si>
  <si>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</si>
  <si>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</si>
  <si>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</si>
  <si>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</si>
  <si>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</si>
  <si>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</si>
  <si>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</si>
  <si>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</si>
  <si>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</si>
  <si>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</si>
  <si>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</si>
  <si>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</si>
  <si>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</si>
  <si>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</si>
  <si>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</si>
  <si>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</si>
  <si>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</si>
  <si>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</si>
  <si>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</si>
  <si>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</si>
  <si>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</si>
  <si>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</si>
  <si>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</si>
  <si>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</si>
  <si>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</si>
  <si>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</si>
  <si>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</si>
  <si>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</si>
  <si>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</si>
  <si>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</si>
  <si>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</si>
  <si>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</si>
  <si>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</si>
  <si>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</si>
  <si>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</si>
  <si>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</si>
  <si>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</si>
  <si>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</si>
  <si>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</si>
  <si>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</si>
  <si>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</si>
  <si>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</si>
  <si>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</si>
  <si>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</si>
  <si>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</si>
  <si>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</si>
  <si>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</si>
  <si>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</si>
  <si>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</si>
  <si>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</si>
  <si>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</si>
  <si>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</si>
  <si>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</si>
  <si>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</si>
  <si>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</si>
  <si>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</si>
  <si>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</si>
  <si>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</si>
  <si>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</si>
  <si>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</si>
  <si>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</si>
  <si>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</si>
  <si>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</si>
  <si>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</si>
  <si>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</si>
  <si>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</si>
  <si>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</si>
  <si>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</si>
  <si>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</si>
  <si>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</si>
  <si>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</si>
  <si>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</si>
  <si>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</si>
  <si>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</si>
  <si>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</si>
  <si>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</si>
  <si>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</si>
  <si>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</si>
  <si>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</si>
  <si>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</si>
  <si>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</si>
  <si>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</si>
  <si>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</si>
  <si>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</si>
  <si>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</si>
  <si>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</si>
  <si>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</si>
  <si>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</si>
  <si>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</si>
  <si>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</si>
  <si>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</si>
  <si>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</si>
  <si>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</si>
  <si>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</si>
  <si>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</si>
  <si>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</si>
  <si>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</si>
  <si>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</si>
  <si>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</si>
  <si>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</si>
  <si>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</si>
  <si>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</si>
  <si>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</si>
  <si>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</si>
  <si>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</si>
  <si>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</si>
  <si>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</si>
  <si>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</si>
  <si>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</si>
  <si>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</si>
  <si>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</si>
  <si>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</si>
  <si>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</si>
  <si>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</si>
  <si>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</si>
  <si>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</si>
  <si>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</si>
  <si>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</si>
  <si>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</si>
  <si>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</si>
  <si>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</si>
  <si>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</si>
  <si>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</si>
  <si>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</si>
  <si>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</si>
  <si>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</si>
  <si>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</si>
  <si>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</si>
  <si>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</si>
  <si>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</si>
  <si>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</si>
  <si>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</si>
  <si>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</si>
  <si>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</si>
  <si>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</si>
  <si>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</si>
  <si>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</si>
  <si>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</si>
  <si>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</si>
  <si>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</si>
  <si>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</si>
  <si>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</si>
  <si>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</si>
  <si>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</si>
  <si>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</si>
  <si>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</si>
  <si>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</si>
  <si>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</si>
  <si>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</si>
  <si>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</si>
  <si>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</si>
  <si>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</si>
  <si>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</si>
  <si>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</si>
  <si>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</si>
  <si>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</si>
  <si>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</si>
  <si>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</si>
  <si>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</si>
  <si>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</si>
  <si>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</si>
  <si>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</si>
  <si>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</si>
  <si>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</si>
  <si>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</si>
  <si>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</si>
  <si>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</si>
  <si>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</si>
  <si>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</si>
  <si>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</si>
  <si>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</si>
  <si>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</si>
  <si>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</si>
  <si>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</si>
  <si>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</si>
  <si>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</si>
  <si>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</si>
  <si>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</si>
  <si>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</si>
  <si>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</si>
  <si>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</si>
  <si>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</si>
  <si>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</si>
  <si>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</si>
  <si>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</si>
  <si>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</si>
  <si>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</si>
  <si>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</si>
  <si>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</si>
  <si>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</si>
  <si>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</si>
  <si>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</si>
  <si>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</si>
  <si>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</si>
  <si>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</si>
  <si>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</si>
  <si>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</si>
  <si>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</si>
  <si>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</si>
  <si>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</si>
  <si>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</si>
  <si>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</si>
  <si>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</si>
  <si>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</si>
  <si>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</si>
  <si>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</si>
  <si>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</si>
  <si>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</si>
  <si>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</si>
  <si>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</si>
  <si>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</si>
  <si>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</si>
  <si>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</si>
  <si>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</si>
  <si>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</si>
  <si>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</si>
  <si>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</si>
  <si>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</si>
  <si>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</si>
  <si>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</si>
  <si>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</si>
  <si>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</si>
  <si>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</si>
  <si>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</si>
  <si>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</si>
  <si>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</si>
  <si>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</si>
  <si>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</si>
  <si>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</si>
  <si>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</si>
  <si>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</si>
  <si>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</si>
  <si>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</si>
  <si>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</si>
  <si>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</si>
  <si>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</si>
  <si>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</si>
  <si>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</si>
  <si>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</si>
  <si>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</si>
  <si>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</si>
  <si>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</si>
  <si>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</si>
  <si>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</si>
  <si>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</si>
  <si>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</si>
  <si>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</si>
  <si>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</si>
  <si>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</si>
  <si>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</si>
  <si>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</si>
  <si>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</si>
  <si>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</si>
  <si>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</si>
  <si>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</si>
  <si>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</si>
  <si>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</si>
  <si>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</si>
  <si>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</si>
  <si>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</si>
  <si>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</si>
  <si>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</si>
  <si>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</si>
  <si>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</si>
  <si>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</si>
  <si>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</si>
  <si>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</si>
  <si>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</si>
  <si>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</si>
  <si>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</si>
  <si>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</si>
  <si>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</si>
  <si>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</si>
  <si>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</si>
  <si>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</si>
  <si>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</si>
  <si>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</si>
  <si>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</si>
  <si>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</si>
  <si>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</si>
  <si>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</si>
  <si>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</si>
  <si>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</si>
  <si>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</si>
  <si>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</si>
  <si>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</si>
  <si>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</si>
  <si>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</si>
  <si>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</si>
  <si>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</si>
  <si>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</si>
  <si>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</si>
  <si>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</si>
  <si>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</si>
  <si>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</si>
  <si>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</si>
  <si>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</si>
  <si>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</si>
  <si>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</si>
  <si>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</si>
  <si>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</si>
  <si>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</si>
  <si>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</si>
  <si>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</si>
  <si>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</si>
  <si>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</si>
  <si>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</si>
  <si>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</si>
  <si>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</si>
  <si>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</si>
  <si>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</si>
  <si>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</si>
  <si>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</si>
  <si>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</si>
  <si>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</si>
  <si>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</si>
  <si>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</si>
  <si>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</si>
  <si>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</si>
  <si>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</si>
  <si>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</si>
  <si>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</si>
  <si>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</si>
  <si>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</si>
  <si>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</si>
  <si>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</si>
  <si>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</si>
  <si>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</si>
  <si>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</si>
  <si>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</si>
  <si>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</si>
  <si>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</si>
  <si>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</si>
  <si>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</si>
  <si>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</si>
  <si>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</si>
  <si>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</si>
  <si>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</si>
  <si>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</si>
  <si>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</si>
  <si>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</si>
  <si>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</si>
  <si>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</si>
  <si>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</si>
  <si>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</si>
  <si>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</si>
  <si>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</si>
  <si>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</si>
  <si>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</si>
  <si>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</si>
  <si>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</si>
  <si>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</si>
  <si>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</si>
  <si>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</si>
  <si>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</si>
  <si>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</si>
  <si>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</si>
  <si>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</si>
  <si>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</si>
  <si>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</si>
  <si>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</si>
  <si>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</si>
  <si>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</si>
  <si>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</si>
  <si>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</si>
  <si>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</si>
  <si>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</si>
  <si>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</si>
  <si>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</si>
  <si>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</si>
  <si>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</si>
  <si>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</si>
  <si>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</si>
  <si>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</si>
  <si>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</si>
  <si>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</si>
  <si>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</si>
  <si>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</si>
  <si>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</si>
  <si>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</si>
  <si>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</si>
  <si>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</si>
  <si>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</si>
  <si>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</si>
  <si>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</si>
  <si>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</si>
  <si>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</si>
  <si>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</si>
  <si>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</si>
  <si>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</si>
  <si>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</si>
  <si>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</si>
  <si>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</si>
  <si>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</si>
  <si>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</si>
  <si>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</si>
  <si>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</si>
  <si>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</si>
  <si>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</si>
  <si>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</si>
  <si>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</si>
  <si>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</si>
  <si>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</si>
  <si>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</si>
  <si>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</si>
  <si>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</si>
  <si>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</si>
  <si>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</si>
  <si>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</si>
  <si>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</si>
  <si>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</si>
  <si>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</si>
  <si>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</si>
  <si>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</si>
  <si>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</si>
  <si>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</si>
  <si>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</si>
  <si>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</si>
  <si>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</si>
  <si>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</si>
  <si>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</si>
  <si>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</si>
  <si>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</si>
  <si>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</si>
  <si>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</si>
  <si>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</si>
  <si>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</si>
  <si>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</si>
  <si>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</si>
  <si>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</si>
  <si>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</si>
  <si>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</si>
  <si>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</si>
  <si>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</si>
  <si>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</si>
  <si>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</si>
  <si>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</si>
  <si>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</si>
  <si>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</si>
  <si>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</si>
  <si>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</si>
  <si>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</si>
  <si>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</si>
  <si>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</si>
  <si>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</si>
  <si>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</si>
  <si>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</si>
  <si>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</si>
  <si>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</si>
  <si>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</si>
  <si>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</si>
  <si>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</si>
  <si>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</si>
  <si>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</si>
  <si>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</si>
  <si>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</si>
  <si>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</si>
  <si>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</si>
  <si>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</si>
  <si>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</si>
  <si>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</si>
  <si>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</si>
  <si>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</si>
  <si>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</si>
  <si>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</si>
  <si>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</si>
  <si>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</si>
  <si>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</si>
  <si>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</si>
  <si>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</si>
  <si>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</si>
  <si>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</si>
  <si>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</si>
  <si>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</si>
  <si>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</si>
  <si>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</si>
  <si>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</si>
  <si>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</si>
  <si>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</si>
  <si>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</si>
  <si>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</si>
  <si>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</si>
  <si>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</si>
  <si>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</si>
  <si>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</si>
  <si>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</si>
  <si>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</si>
  <si>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</si>
  <si>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</si>
  <si>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</si>
  <si>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</si>
  <si>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</si>
  <si>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</si>
  <si>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</si>
  <si>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</si>
  <si>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</si>
  <si>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</si>
  <si>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</si>
  <si>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</si>
  <si>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</si>
  <si>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</si>
  <si>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</si>
  <si>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</si>
  <si>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</si>
  <si>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</si>
  <si>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</si>
  <si>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</si>
  <si>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</si>
  <si>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</si>
  <si>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</si>
  <si>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</si>
  <si>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</si>
  <si>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</si>
  <si>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</si>
  <si>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</si>
  <si>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</si>
  <si>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</si>
  <si>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</si>
  <si>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</si>
  <si>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</si>
  <si>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</si>
  <si>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</si>
  <si>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</si>
  <si>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</si>
  <si>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</si>
  <si>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</si>
  <si>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</si>
  <si>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</si>
  <si>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</si>
  <si>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</si>
  <si>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</si>
  <si>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</si>
  <si>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</si>
  <si>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</si>
  <si>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</si>
  <si>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</si>
  <si>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</si>
  <si>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</si>
  <si>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</si>
  <si>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</si>
  <si>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</si>
  <si>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</si>
  <si>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</si>
  <si>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</si>
  <si>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</si>
  <si>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</si>
  <si>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</si>
  <si>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</si>
  <si>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</si>
  <si>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</si>
  <si>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</si>
  <si>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</si>
  <si>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</si>
  <si>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</si>
  <si>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</si>
  <si>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</si>
  <si>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</si>
  <si>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</si>
  <si>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</si>
  <si>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</si>
  <si>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</si>
  <si>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</si>
  <si>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</si>
  <si>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</si>
  <si>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</si>
  <si>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</si>
  <si>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</si>
  <si>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</si>
  <si>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</si>
  <si>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</si>
  <si>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</si>
  <si>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</si>
  <si>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</si>
  <si>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</si>
  <si>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</si>
  <si>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</si>
  <si>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</si>
  <si>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</si>
  <si>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</si>
  <si>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</si>
  <si>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</si>
  <si>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</si>
  <si>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</si>
  <si>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</si>
  <si>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</si>
  <si>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</si>
  <si>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</si>
  <si>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</si>
  <si>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</si>
  <si>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</si>
  <si>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</si>
  <si>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</si>
  <si>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</si>
  <si>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</si>
  <si>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</si>
  <si>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</si>
  <si>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</si>
  <si>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</si>
  <si>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</si>
  <si>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</si>
  <si>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</si>
  <si>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</si>
  <si>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</si>
  <si>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</si>
  <si>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</si>
  <si>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</si>
  <si>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</si>
  <si>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</si>
  <si>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</si>
  <si>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</si>
  <si>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</si>
  <si>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</si>
  <si>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</si>
  <si>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</si>
  <si>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</si>
  <si>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</si>
  <si>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</si>
  <si>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</si>
  <si>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</si>
  <si>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</si>
  <si>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</si>
  <si>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</si>
  <si>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</si>
  <si>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</si>
  <si>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</si>
  <si>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</si>
  <si>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</si>
  <si>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</si>
  <si>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</si>
  <si>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</si>
  <si>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</si>
  <si>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</si>
  <si>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</si>
  <si>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</si>
  <si>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</si>
  <si>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</si>
  <si>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</si>
  <si>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</si>
  <si>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</si>
  <si>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</si>
  <si>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</si>
  <si>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</si>
  <si>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</si>
  <si>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</si>
  <si>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</si>
  <si>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</si>
  <si>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</si>
  <si>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</si>
  <si>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</si>
  <si>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</si>
  <si>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</si>
  <si>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</si>
  <si>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</si>
  <si>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</si>
  <si>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</si>
  <si>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</si>
  <si>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</si>
  <si>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</si>
  <si>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</si>
  <si>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</si>
  <si>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</si>
  <si>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</si>
  <si>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</si>
  <si>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</si>
  <si>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</si>
  <si>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</si>
  <si>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</si>
  <si>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</si>
  <si>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</si>
  <si>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</si>
  <si>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</si>
  <si>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</si>
  <si>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</si>
  <si>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</si>
  <si>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</si>
  <si>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</si>
  <si>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</si>
  <si>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</si>
  <si>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</si>
  <si>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</si>
  <si>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</si>
  <si>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</si>
  <si>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</si>
  <si>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</si>
  <si>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</si>
  <si>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</si>
  <si>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</si>
  <si>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</si>
  <si>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</si>
  <si>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</si>
  <si>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</si>
  <si>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</si>
  <si>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</si>
  <si>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</si>
  <si>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</si>
  <si>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</si>
  <si>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</si>
  <si>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</si>
  <si>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</si>
  <si>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</si>
  <si>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</si>
  <si>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</si>
  <si>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</si>
  <si>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</si>
  <si>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</si>
  <si>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</si>
  <si>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</si>
  <si>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</si>
  <si>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</si>
  <si>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</si>
  <si>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</si>
  <si>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</si>
  <si>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</si>
  <si>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</si>
  <si>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</si>
  <si>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</si>
  <si>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</si>
  <si>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</si>
  <si>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</si>
  <si>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</si>
  <si>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</si>
  <si>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</si>
  <si>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</si>
  <si>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</si>
  <si>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</si>
  <si>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</si>
  <si>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</si>
  <si>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</si>
  <si>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</si>
  <si>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</si>
  <si>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</si>
  <si>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</si>
  <si>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</si>
  <si>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</si>
  <si>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</si>
  <si>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</si>
  <si>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</si>
  <si>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</si>
  <si>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</si>
  <si>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</si>
  <si>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</si>
  <si>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</si>
  <si>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</si>
  <si>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</si>
  <si>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</si>
  <si>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</si>
  <si>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</si>
  <si>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</si>
  <si>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</si>
  <si>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</si>
  <si>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</si>
  <si>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</si>
  <si>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</si>
  <si>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</si>
  <si>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</si>
  <si>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</si>
  <si>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</si>
  <si>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</si>
  <si>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</si>
  <si>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</si>
  <si>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</si>
  <si>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</si>
  <si>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</si>
  <si>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</si>
  <si>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</si>
  <si>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</si>
  <si>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</si>
  <si>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</si>
  <si>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</si>
  <si>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</si>
  <si>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</si>
  <si>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</si>
  <si>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</si>
  <si>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</si>
  <si>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</si>
  <si>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</si>
  <si>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</si>
  <si>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</si>
  <si>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</si>
  <si>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</si>
  <si>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</si>
  <si>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</si>
  <si>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</si>
  <si>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</si>
  <si>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</si>
  <si>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</si>
  <si>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</si>
  <si>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</si>
  <si>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</si>
  <si>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</si>
  <si>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</si>
  <si>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</si>
  <si>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</si>
  <si>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</si>
  <si>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</si>
  <si>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</si>
  <si>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</si>
  <si>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</si>
  <si>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</si>
  <si>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</si>
  <si>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</si>
  <si>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</si>
  <si>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</si>
  <si>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</si>
  <si>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</si>
  <si>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</si>
  <si>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</si>
  <si>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</si>
  <si>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</si>
  <si>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</si>
  <si>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</si>
  <si>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</si>
  <si>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</si>
  <si>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</si>
  <si>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</si>
  <si>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</si>
  <si>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</si>
  <si>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</si>
  <si>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</si>
  <si>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</si>
  <si>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</si>
  <si>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</si>
  <si>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</si>
  <si>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</si>
  <si>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</si>
  <si>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</si>
  <si>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</si>
  <si>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</si>
  <si>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</si>
  <si>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</si>
  <si>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</si>
  <si>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</si>
  <si>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</si>
  <si>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</si>
  <si>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</si>
  <si>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</si>
  <si>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</si>
  <si>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</si>
  <si>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</si>
  <si>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</si>
  <si>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</si>
  <si>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</si>
  <si>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</si>
  <si>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</si>
  <si>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</si>
  <si>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</si>
  <si>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</si>
  <si>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</si>
  <si>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</si>
  <si>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</si>
  <si>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</si>
  <si>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</si>
  <si>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</si>
  <si>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</si>
  <si>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</si>
  <si>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</si>
  <si>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</si>
  <si>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</si>
  <si>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</si>
  <si>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</si>
  <si>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</si>
  <si>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</si>
  <si>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</si>
  <si>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</si>
  <si>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</si>
  <si>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</si>
  <si>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</si>
  <si>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</si>
  <si>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</si>
  <si>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</si>
  <si>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</si>
  <si>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</si>
  <si>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</si>
  <si>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</si>
  <si>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</si>
  <si>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</si>
  <si>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</si>
  <si>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</si>
  <si>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</si>
  <si>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</si>
  <si>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</si>
  <si>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</si>
  <si>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</si>
  <si>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</si>
  <si>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</si>
  <si>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</si>
  <si>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</si>
  <si>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</si>
  <si>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</si>
  <si>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</si>
  <si>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</si>
  <si>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</si>
  <si>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</si>
  <si>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</si>
  <si>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</si>
  <si>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</si>
  <si>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</si>
  <si>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</si>
  <si>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</si>
  <si>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</si>
  <si>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</si>
  <si>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</si>
  <si>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</si>
  <si>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</si>
  <si>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</si>
  <si>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</si>
  <si>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</si>
  <si>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</si>
  <si>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</si>
  <si>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</si>
  <si>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</si>
  <si>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</si>
  <si>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</si>
  <si>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</si>
  <si>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</si>
  <si>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</si>
  <si>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</si>
  <si>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</si>
  <si>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</si>
  <si>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</si>
  <si>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</si>
  <si>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</si>
  <si>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</si>
  <si>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</si>
  <si>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</si>
  <si>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</si>
  <si>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</si>
  <si>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</si>
  <si>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</si>
  <si>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</si>
  <si>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</si>
  <si>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</si>
  <si>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</si>
  <si>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</si>
  <si>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</si>
  <si>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</si>
  <si>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</si>
  <si>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</si>
  <si>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</si>
  <si>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</si>
  <si>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</si>
  <si>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</si>
  <si>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</si>
  <si>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</si>
  <si>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</si>
  <si>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</si>
  <si>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</si>
  <si>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</si>
  <si>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</si>
  <si>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</si>
  <si>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</si>
  <si>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</si>
  <si>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</si>
  <si>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</si>
  <si>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</si>
  <si>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</si>
  <si>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</si>
  <si>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</si>
  <si>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</si>
  <si>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</si>
  <si>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</si>
  <si>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</si>
  <si>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</si>
  <si>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</si>
  <si>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</si>
  <si>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</si>
  <si>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</si>
  <si>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</si>
  <si>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</si>
  <si>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</si>
  <si>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</si>
  <si>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</si>
  <si>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</si>
  <si>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</si>
  <si>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</si>
  <si>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</si>
  <si>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</si>
  <si>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</si>
  <si>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</si>
  <si>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</si>
  <si>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</si>
  <si>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</si>
  <si>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</si>
  <si>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</si>
  <si>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</si>
  <si>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</si>
  <si>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</si>
  <si>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</si>
  <si>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</si>
  <si>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</si>
  <si>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</si>
  <si>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</si>
  <si>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</si>
  <si>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</si>
  <si>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</si>
  <si>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</si>
  <si>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</si>
  <si>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</si>
  <si>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</si>
  <si>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</si>
  <si>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</si>
  <si>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</si>
  <si>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</si>
  <si>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</si>
  <si>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</si>
  <si>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</si>
  <si>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</si>
  <si>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</si>
  <si>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</si>
  <si>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</si>
  <si>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</si>
  <si>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</si>
  <si>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</si>
  <si>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</si>
  <si>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</si>
  <si>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</si>
  <si>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</si>
  <si>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</si>
  <si>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</si>
  <si>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</si>
  <si>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</si>
  <si>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</si>
  <si>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</si>
  <si>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</si>
  <si>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</si>
  <si>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</si>
  <si>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</si>
  <si>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</si>
  <si>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</si>
  <si>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</si>
  <si>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</si>
  <si>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</si>
  <si>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</si>
  <si>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</si>
  <si>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</si>
  <si>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</si>
  <si>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</si>
  <si>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</si>
  <si>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</si>
  <si>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</si>
  <si>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</si>
  <si>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</si>
  <si>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</si>
  <si>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</si>
  <si>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</si>
  <si>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</si>
  <si>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</si>
  <si>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</si>
  <si>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</si>
  <si>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</si>
  <si>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</si>
  <si>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</si>
  <si>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</si>
  <si>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</si>
  <si>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</si>
  <si>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</si>
  <si>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</si>
  <si>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</si>
  <si>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</si>
  <si>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</si>
  <si>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</si>
  <si>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</si>
  <si>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</si>
  <si>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</si>
  <si>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</si>
  <si>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</si>
  <si>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</si>
  <si>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</si>
  <si>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</si>
  <si>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</si>
  <si>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</si>
  <si>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</si>
  <si>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</si>
  <si>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</si>
  <si>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</si>
  <si>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</si>
  <si>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</si>
  <si>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</si>
  <si>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</si>
  <si>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</si>
  <si>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</si>
  <si>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</si>
  <si>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</si>
  <si>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</si>
  <si>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</si>
  <si>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</si>
  <si>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</si>
  <si>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</si>
  <si>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</si>
  <si>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</si>
  <si>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</si>
  <si>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</si>
  <si>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</si>
  <si>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</si>
  <si>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</si>
  <si>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</si>
  <si>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</si>
  <si>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</si>
  <si>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</si>
  <si>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</si>
  <si>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</si>
  <si>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</si>
  <si>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</si>
  <si>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</si>
  <si>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</si>
  <si>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</si>
  <si>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</si>
  <si>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</si>
  <si>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</si>
  <si>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</si>
  <si>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</si>
  <si>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</si>
  <si>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</si>
  <si>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</si>
  <si>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</si>
  <si>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</si>
  <si>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</si>
  <si>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</si>
  <si>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</si>
  <si>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</si>
  <si>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</si>
  <si>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</si>
  <si>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</si>
  <si>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</si>
  <si>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</si>
  <si>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</si>
  <si>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</si>
  <si>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</si>
  <si>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</si>
  <si>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</si>
  <si>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</si>
  <si>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</si>
  <si>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</si>
  <si>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</si>
  <si>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</si>
  <si>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</si>
  <si>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</si>
  <si>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</si>
  <si>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</si>
  <si>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</si>
  <si>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</si>
  <si>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</si>
  <si>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</si>
  <si>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</si>
  <si>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</si>
  <si>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</si>
  <si>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</si>
  <si>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</si>
  <si>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</si>
  <si>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</si>
  <si>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</si>
  <si>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</si>
  <si>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</si>
  <si>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</si>
  <si>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</si>
  <si>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</si>
  <si>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</si>
  <si>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</si>
  <si>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</si>
  <si>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</si>
  <si>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</si>
  <si>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</si>
  <si>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</si>
  <si>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</si>
  <si>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</si>
  <si>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</si>
  <si>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</si>
  <si>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</si>
  <si>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</si>
  <si>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</si>
  <si>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</si>
  <si>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</si>
  <si>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</si>
  <si>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</si>
  <si>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</si>
  <si>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</si>
  <si>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</si>
  <si>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</si>
  <si>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</si>
  <si>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</si>
  <si>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</si>
  <si>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</si>
  <si>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</si>
  <si>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</si>
  <si>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</si>
  <si>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</si>
  <si>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</si>
  <si>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</si>
  <si>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</si>
  <si>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</si>
  <si>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</si>
  <si>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</si>
  <si>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</si>
  <si>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</si>
  <si>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</si>
  <si>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</si>
  <si>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</si>
  <si>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</si>
  <si>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</si>
  <si>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</si>
  <si>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</si>
  <si>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</si>
  <si>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</si>
  <si>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</si>
  <si>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</si>
  <si>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</si>
  <si>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</si>
  <si>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</si>
  <si>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</si>
  <si>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</si>
  <si>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</si>
  <si>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</si>
  <si>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</si>
  <si>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</si>
  <si>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</si>
  <si>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</si>
  <si>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</si>
  <si>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</si>
  <si>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</si>
  <si>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</si>
  <si>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</si>
  <si>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</si>
  <si>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</si>
  <si>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</si>
  <si>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</si>
  <si>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</si>
  <si>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</si>
  <si>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</si>
  <si>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</si>
  <si>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</si>
  <si>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</si>
  <si>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</si>
  <si>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</si>
  <si>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</si>
  <si>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</si>
  <si>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</si>
  <si>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</si>
  <si>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</si>
  <si>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</si>
  <si>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</si>
  <si>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</si>
  <si>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</si>
  <si>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</si>
  <si>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</si>
  <si>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</si>
  <si>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</si>
  <si>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</si>
  <si>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</si>
  <si>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</si>
  <si>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</si>
  <si>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</si>
  <si>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</si>
  <si>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</si>
  <si>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</si>
  <si>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</si>
  <si>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</si>
  <si>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</si>
  <si>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</si>
  <si>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</si>
  <si>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</si>
  <si>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</si>
  <si>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</si>
  <si>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</si>
  <si>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</si>
  <si>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</si>
  <si>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</si>
  <si>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</si>
  <si>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</si>
  <si>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</si>
  <si>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</si>
  <si>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</si>
  <si>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</si>
  <si>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</si>
  <si>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</si>
  <si>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</si>
  <si>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</si>
  <si>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</si>
  <si>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</si>
  <si>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</si>
  <si>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</si>
  <si>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</si>
  <si>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</si>
  <si>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</si>
  <si>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</si>
  <si>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</si>
  <si>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</si>
  <si>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</si>
  <si>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</si>
  <si>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</si>
  <si>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</si>
  <si>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</si>
  <si>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</si>
  <si>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</si>
  <si>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</si>
  <si>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</si>
  <si>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</si>
  <si>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</si>
  <si>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</si>
  <si>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</si>
  <si>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</si>
  <si>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</si>
  <si>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</si>
  <si>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</si>
  <si>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</si>
  <si>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</si>
  <si>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</si>
  <si>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</si>
  <si>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</si>
  <si>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</si>
  <si>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</si>
  <si>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</si>
  <si>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</si>
  <si>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</si>
  <si>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</si>
  <si>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</si>
  <si>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</si>
  <si>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</si>
  <si>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</si>
  <si>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</si>
  <si>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</si>
  <si>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</si>
  <si>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</si>
  <si>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</si>
  <si>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</si>
  <si>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</si>
  <si>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</si>
  <si>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</si>
  <si>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</si>
  <si>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</si>
  <si>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</si>
  <si>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</si>
  <si>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</si>
  <si>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</si>
  <si>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</si>
  <si>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</si>
  <si>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</si>
  <si>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</si>
  <si>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</si>
  <si>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</si>
  <si>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</si>
  <si>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</si>
  <si>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</si>
  <si>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</si>
  <si>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</si>
  <si>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</si>
  <si>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</si>
  <si>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</si>
  <si>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</si>
  <si>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</si>
  <si>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</si>
  <si>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</si>
  <si>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</si>
  <si>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</si>
  <si>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</si>
  <si>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</si>
  <si>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</si>
  <si>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</si>
  <si>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</si>
  <si>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</si>
  <si>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</si>
  <si>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</si>
  <si>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</si>
  <si>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</si>
  <si>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</si>
  <si>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</si>
  <si>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</si>
  <si>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</si>
  <si>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</si>
  <si>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</si>
  <si>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</si>
  <si>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</si>
  <si>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</si>
  <si>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</si>
  <si>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</si>
  <si>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</si>
  <si>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</si>
  <si>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</si>
  <si>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</si>
  <si>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</si>
  <si>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</si>
  <si>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</si>
  <si>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</si>
  <si>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</si>
  <si>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</si>
  <si>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</si>
  <si>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</si>
  <si>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</si>
  <si>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</si>
  <si>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</si>
  <si>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</si>
  <si>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</si>
  <si>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</si>
  <si>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</si>
  <si>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</si>
  <si>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</si>
  <si>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</si>
  <si>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</si>
  <si>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</si>
  <si>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</si>
  <si>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</si>
  <si>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</si>
  <si>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</si>
  <si>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</si>
  <si>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</si>
  <si>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</si>
  <si>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</si>
  <si>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</si>
  <si>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</si>
  <si>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</si>
  <si>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</si>
  <si>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</si>
  <si>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</si>
  <si>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</si>
  <si>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</si>
  <si>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</si>
  <si>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</si>
  <si>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</si>
  <si>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</si>
  <si>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</si>
  <si>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</si>
  <si>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</si>
  <si>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</si>
  <si>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</si>
  <si>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</si>
  <si>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</si>
  <si>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</si>
  <si>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</si>
  <si>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</si>
  <si>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</si>
  <si>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</si>
  <si>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</si>
  <si>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</si>
  <si>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</si>
  <si>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</si>
  <si>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</si>
  <si>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</si>
  <si>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</si>
  <si>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</si>
  <si>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</si>
  <si>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</si>
  <si>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</si>
  <si>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</si>
  <si>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</si>
  <si>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</si>
  <si>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</si>
  <si>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</si>
  <si>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</si>
  <si>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</si>
  <si>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</si>
  <si>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</si>
  <si>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</si>
  <si>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</si>
  <si>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</si>
  <si>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</si>
  <si>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</si>
  <si>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</si>
  <si>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</si>
  <si>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</si>
  <si>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</si>
  <si>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</si>
  <si>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</si>
  <si>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</si>
  <si>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</si>
  <si>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</si>
  <si>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</si>
  <si>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</si>
  <si>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</si>
  <si>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</si>
  <si>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</si>
  <si>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</si>
  <si>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</si>
  <si>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</si>
  <si>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</si>
  <si>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</si>
  <si>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</si>
  <si>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</si>
  <si>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</si>
  <si>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</si>
  <si>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</si>
  <si>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</si>
  <si>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</si>
  <si>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</si>
  <si>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</si>
  <si>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</si>
  <si>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</si>
  <si>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</si>
  <si>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</si>
  <si>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</si>
  <si>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</si>
  <si>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</si>
  <si>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</si>
  <si>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</si>
  <si>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</si>
  <si>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</si>
  <si>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</si>
  <si>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</si>
  <si>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</si>
  <si>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</si>
  <si>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</si>
  <si>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</si>
  <si>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</si>
  <si>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</si>
  <si>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</si>
  <si>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</si>
  <si>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</si>
  <si>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</si>
  <si>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</si>
  <si>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</si>
  <si>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</si>
  <si>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</si>
  <si>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</si>
  <si>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</si>
  <si>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</si>
  <si>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</si>
  <si>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</si>
  <si>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</si>
  <si>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</si>
  <si>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</si>
  <si>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</si>
  <si>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</si>
  <si>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</si>
  <si>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</si>
  <si>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</si>
  <si>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</si>
  <si>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</si>
  <si>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</si>
  <si>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</si>
  <si>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</si>
  <si>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</si>
  <si>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</si>
  <si>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</si>
  <si>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</si>
  <si>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</si>
  <si>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</si>
  <si>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</si>
  <si>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</si>
  <si>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</si>
  <si>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</si>
  <si>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</si>
  <si>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</si>
  <si>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</si>
  <si>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</si>
  <si>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</si>
  <si>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</si>
  <si>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</si>
  <si>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</si>
  <si>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</si>
  <si>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</si>
  <si>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</si>
  <si>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</si>
  <si>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</si>
  <si>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</si>
  <si>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</si>
  <si>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</si>
  <si>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</si>
  <si>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</si>
  <si>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</si>
  <si>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</si>
  <si>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</si>
  <si>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</si>
  <si>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</si>
  <si>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</si>
  <si>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</si>
  <si>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</si>
  <si>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</si>
  <si>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</si>
  <si>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</si>
  <si>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</si>
  <si>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</si>
  <si>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</si>
  <si>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</si>
  <si>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</si>
  <si>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</si>
  <si>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</si>
  <si>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</si>
  <si>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</si>
  <si>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</si>
  <si>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</si>
  <si>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</si>
  <si>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</si>
  <si>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</si>
  <si>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</si>
  <si>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</si>
  <si>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</si>
  <si>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</si>
  <si>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</si>
  <si>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</si>
  <si>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</si>
  <si>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</si>
  <si>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</si>
  <si>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</si>
  <si>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</si>
  <si>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</si>
  <si>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</si>
  <si>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</si>
  <si>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</si>
  <si>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</si>
  <si>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</si>
  <si>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</si>
  <si>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</si>
  <si>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</si>
  <si>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</si>
  <si>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</si>
  <si>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</si>
  <si>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</si>
  <si>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</si>
  <si>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</si>
  <si>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</si>
  <si>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</si>
  <si>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</si>
  <si>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</si>
  <si>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</si>
  <si>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</si>
  <si>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</si>
  <si>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</si>
  <si>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</si>
  <si>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</si>
  <si>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</si>
  <si>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</si>
  <si>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</si>
  <si>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</si>
  <si>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</si>
  <si>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</si>
  <si>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</si>
  <si>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</si>
  <si>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</si>
  <si>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</si>
  <si>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</si>
  <si>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</si>
  <si>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</si>
  <si>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</si>
  <si>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</si>
  <si>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</si>
  <si>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</si>
  <si>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</si>
  <si>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</si>
  <si>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</si>
  <si>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</si>
  <si>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</si>
  <si>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</si>
  <si>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</si>
  <si>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</si>
  <si>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</si>
  <si>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</si>
  <si>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</si>
  <si>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</si>
  <si>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</si>
  <si>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</si>
  <si>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</si>
  <si>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</si>
  <si>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</si>
  <si>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</si>
  <si>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</si>
  <si>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</si>
  <si>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</si>
  <si>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</si>
  <si>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</si>
  <si>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</si>
  <si>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</si>
  <si>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</si>
  <si>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</si>
  <si>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</si>
  <si>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</si>
  <si>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</si>
  <si>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</si>
  <si>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</si>
  <si>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</si>
  <si>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</si>
  <si>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</si>
  <si>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</si>
  <si>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</si>
  <si>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</si>
  <si>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</si>
  <si>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</si>
  <si>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</si>
  <si>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</si>
  <si>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</si>
  <si>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</si>
  <si>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</si>
  <si>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</si>
  <si>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</si>
  <si>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</si>
  <si>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</si>
  <si>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</si>
  <si>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</si>
  <si>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</si>
  <si>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</si>
  <si>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</si>
  <si>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</si>
  <si>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</si>
  <si>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</si>
  <si>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</si>
  <si>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</si>
  <si>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</si>
  <si>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</si>
  <si>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</si>
  <si>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</si>
  <si>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</si>
  <si>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</si>
  <si>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</si>
  <si>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</si>
  <si>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</si>
  <si>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</si>
  <si>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</si>
  <si>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</si>
  <si>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</si>
  <si>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</si>
  <si>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</si>
  <si>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</si>
  <si>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</si>
  <si>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</si>
  <si>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</si>
  <si>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</si>
  <si>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</si>
  <si>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</si>
  <si>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</si>
  <si>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</si>
  <si>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</si>
  <si>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</si>
  <si>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</si>
  <si>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</si>
  <si>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</si>
  <si>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</si>
  <si>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</si>
  <si>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</si>
  <si>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</si>
  <si>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</si>
  <si>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</si>
  <si>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</si>
  <si>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</si>
  <si>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</si>
  <si>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</si>
  <si>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</si>
  <si>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</si>
  <si>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</si>
  <si>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</si>
  <si>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</si>
  <si>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</si>
  <si>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</si>
  <si>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</si>
  <si>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</si>
  <si>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</si>
  <si>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</si>
  <si>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</si>
  <si>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</si>
  <si>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</si>
  <si>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</si>
  <si>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</si>
  <si>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</si>
  <si>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</si>
  <si>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</si>
  <si>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</si>
  <si>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</si>
  <si>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</si>
  <si>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</si>
  <si>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</si>
  <si>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</si>
  <si>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</si>
  <si>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</si>
  <si>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</si>
  <si>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</si>
  <si>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</si>
  <si>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</si>
  <si>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</si>
  <si>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</si>
  <si>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</si>
  <si>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</si>
  <si>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</si>
  <si>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</si>
  <si>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</si>
  <si>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</si>
  <si>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</si>
  <si>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</si>
  <si>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</si>
  <si>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</si>
  <si>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</si>
  <si>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</si>
  <si>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</si>
  <si>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</si>
  <si>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</si>
  <si>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</si>
  <si>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</si>
  <si>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</si>
  <si>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</si>
  <si>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</si>
  <si>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</si>
  <si>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</si>
  <si>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</si>
  <si>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</si>
  <si>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</si>
  <si>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</si>
  <si>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</si>
  <si>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</si>
  <si>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</si>
  <si>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</si>
  <si>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</si>
  <si>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</si>
  <si>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</si>
  <si>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</si>
  <si>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</si>
  <si>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</si>
  <si>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</si>
  <si>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</si>
  <si>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</si>
  <si>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</si>
  <si>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</si>
  <si>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</si>
  <si>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</si>
  <si>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</si>
  <si>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</si>
  <si>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</si>
  <si>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</si>
  <si>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</si>
  <si>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</si>
  <si>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</si>
  <si>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</si>
  <si>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</si>
  <si>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</si>
  <si>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</si>
  <si>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</si>
  <si>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</si>
  <si>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</si>
  <si>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</si>
  <si>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</si>
  <si>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</si>
  <si>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</si>
  <si>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</si>
  <si>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</si>
  <si>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</si>
  <si>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</si>
  <si>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</si>
  <si>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</si>
  <si>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</si>
  <si>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</si>
  <si>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</si>
  <si>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</si>
  <si>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</si>
  <si>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</si>
  <si>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</si>
  <si>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</si>
  <si>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</si>
  <si>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</si>
  <si>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</si>
  <si>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</si>
  <si>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</si>
  <si>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</si>
  <si>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</si>
  <si>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</si>
  <si>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</si>
  <si>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</si>
  <si>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</si>
  <si>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</si>
  <si>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</si>
  <si>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</si>
  <si>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</si>
  <si>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</si>
  <si>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</si>
  <si>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</si>
  <si>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</si>
  <si>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</si>
  <si>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</si>
  <si>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</si>
  <si>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</si>
  <si>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</si>
  <si>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</si>
  <si>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</si>
  <si>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</si>
  <si>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</si>
  <si>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</si>
  <si>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</si>
  <si>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</si>
  <si>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</si>
  <si>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</si>
  <si>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</si>
  <si>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</si>
  <si>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</si>
  <si>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</si>
  <si>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</si>
  <si>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</si>
  <si>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</si>
  <si>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</si>
  <si>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</si>
  <si>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</si>
  <si>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</si>
  <si>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</si>
  <si>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</si>
  <si>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</si>
  <si>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</si>
  <si>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</si>
  <si>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</si>
  <si>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</si>
  <si>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</si>
  <si>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</si>
  <si>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</si>
  <si>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</si>
  <si>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</si>
  <si>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</si>
  <si>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</si>
  <si>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</si>
  <si>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</si>
  <si>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</si>
  <si>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</si>
  <si>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</si>
  <si>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</si>
  <si>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</si>
  <si>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</si>
  <si>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</si>
  <si>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</si>
  <si>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</si>
  <si>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</si>
  <si>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</si>
  <si>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</si>
  <si>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</si>
  <si>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</si>
  <si>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</si>
  <si>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</si>
  <si>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</si>
  <si>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</si>
  <si>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</si>
  <si>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</si>
  <si>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</si>
  <si>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</si>
  <si>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</si>
  <si>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</si>
  <si>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</si>
  <si>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</si>
  <si>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</si>
  <si>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</si>
  <si>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</si>
  <si>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</si>
  <si>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</si>
  <si>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</si>
  <si>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</si>
  <si>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</si>
  <si>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</si>
  <si>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</si>
  <si>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</si>
  <si>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</si>
  <si>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</si>
  <si>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</si>
  <si>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</si>
  <si>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</si>
  <si>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</si>
  <si>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</si>
  <si>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</si>
  <si>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</si>
  <si>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</si>
  <si>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</si>
  <si>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</si>
  <si>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</si>
  <si>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</si>
  <si>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</si>
  <si>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</si>
  <si>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</si>
  <si>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</si>
  <si>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</si>
  <si>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</si>
  <si>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</si>
  <si>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</si>
  <si>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</si>
  <si>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</si>
  <si>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</si>
  <si>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</si>
  <si>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</si>
  <si>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</si>
  <si>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</si>
  <si>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</si>
  <si>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</si>
  <si>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</si>
  <si>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</si>
  <si>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</si>
  <si>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</si>
  <si>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</si>
  <si>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</si>
  <si>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</si>
  <si>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</si>
  <si>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</si>
  <si>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</si>
  <si>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</si>
  <si>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</si>
  <si>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</si>
  <si>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</si>
  <si>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</si>
  <si>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</si>
  <si>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</si>
  <si>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</si>
  <si>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</si>
  <si>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</si>
  <si>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</si>
  <si>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</si>
  <si>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</si>
  <si>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</si>
  <si>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</si>
  <si>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</si>
  <si>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</si>
  <si>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</si>
  <si>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</si>
  <si>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</si>
  <si>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</si>
  <si>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</si>
  <si>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</si>
  <si>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</si>
  <si>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</si>
  <si>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</si>
  <si>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</si>
  <si>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</si>
  <si>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</si>
  <si>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</si>
  <si>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</si>
  <si>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</si>
  <si>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</si>
  <si>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</si>
  <si>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</si>
  <si>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</si>
  <si>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</si>
  <si>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</si>
  <si>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</si>
  <si>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</si>
  <si>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</si>
  <si>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</si>
  <si>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</si>
  <si>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</si>
  <si>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</si>
  <si>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</si>
  <si>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</si>
  <si>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</si>
  <si>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</si>
  <si>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</si>
  <si>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</si>
  <si>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</si>
  <si>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</si>
  <si>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</si>
  <si>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</si>
  <si>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</si>
  <si>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</si>
  <si>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</si>
  <si>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</si>
  <si>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</si>
  <si>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</si>
  <si>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</si>
  <si>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</si>
  <si>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</si>
  <si>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</si>
  <si>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</si>
  <si>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</si>
  <si>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</si>
  <si>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</si>
  <si>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</si>
  <si>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</si>
  <si>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</si>
  <si>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</si>
  <si>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</si>
  <si>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</si>
  <si>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</si>
  <si>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</si>
  <si>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</si>
  <si>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</si>
  <si>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</si>
  <si>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</si>
  <si>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</si>
  <si>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</si>
  <si>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</si>
  <si>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</si>
  <si>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</si>
  <si>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</si>
  <si>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</si>
  <si>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</si>
  <si>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</si>
  <si>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</si>
  <si>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</si>
  <si>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</si>
  <si>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</si>
  <si>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</si>
  <si>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</si>
  <si>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</si>
  <si>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</si>
  <si>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</si>
  <si>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</si>
  <si>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</si>
  <si>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</si>
  <si>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</si>
  <si>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</si>
  <si>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</si>
  <si>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</si>
  <si>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</si>
  <si>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</si>
  <si>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</si>
  <si>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</si>
  <si>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</si>
  <si>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</si>
  <si>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</si>
  <si>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</si>
  <si>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</si>
  <si>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</si>
  <si>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</si>
  <si>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</si>
  <si>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</si>
  <si>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</si>
  <si>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</si>
  <si>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</si>
  <si>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</si>
  <si>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</si>
  <si>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</si>
  <si>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</si>
  <si>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</si>
  <si>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</si>
  <si>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</si>
  <si>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</si>
  <si>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</si>
  <si>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</si>
  <si>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</si>
  <si>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</si>
  <si>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</si>
  <si>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</si>
  <si>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</si>
  <si>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</si>
  <si>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</si>
  <si>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</si>
  <si>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</si>
  <si>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</si>
  <si>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</si>
  <si>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</si>
  <si>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</si>
  <si>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</si>
  <si>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</si>
  <si>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</si>
  <si>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</si>
  <si>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</si>
  <si>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</si>
  <si>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</si>
  <si>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</si>
  <si>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</si>
  <si>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</si>
  <si>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</si>
  <si>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</si>
  <si>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</si>
  <si>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</si>
  <si>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</si>
  <si>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</si>
  <si>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</si>
  <si>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</si>
  <si>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</si>
  <si>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</si>
  <si>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</si>
  <si>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</si>
  <si>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</si>
  <si>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</si>
  <si>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</si>
  <si>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</si>
  <si>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</si>
  <si>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</si>
  <si>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</si>
  <si>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</si>
  <si>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</si>
  <si>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</si>
  <si>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</si>
  <si>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</si>
  <si>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</si>
  <si>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</si>
  <si>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</si>
  <si>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</si>
  <si>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</si>
  <si>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</si>
  <si>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</si>
  <si>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</si>
  <si>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</si>
  <si>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</si>
  <si>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</si>
  <si>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</si>
  <si>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</si>
  <si>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</si>
  <si>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</si>
  <si>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</si>
  <si>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</si>
  <si>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</si>
  <si>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</si>
  <si>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</si>
  <si>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</si>
  <si>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</si>
  <si>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</si>
  <si>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</si>
  <si>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</si>
  <si>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</si>
  <si>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</si>
  <si>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</si>
  <si>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</si>
  <si>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</si>
  <si>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</si>
  <si>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</si>
  <si>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</si>
  <si>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</si>
  <si>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</si>
  <si>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</si>
  <si>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</si>
  <si>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</si>
  <si>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</si>
  <si>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</si>
  <si>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</si>
  <si>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</si>
  <si>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</si>
  <si>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</si>
  <si>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</si>
  <si>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</si>
  <si>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</si>
  <si>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</si>
  <si>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</si>
  <si>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</si>
  <si>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</si>
  <si>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</si>
  <si>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</si>
  <si>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</si>
  <si>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</si>
  <si>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</si>
  <si>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</si>
  <si>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</si>
  <si>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</si>
  <si>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</si>
  <si>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</si>
  <si>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</si>
  <si>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</si>
  <si>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</si>
  <si>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</si>
  <si>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</si>
  <si>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</si>
  <si>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</si>
  <si>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</si>
  <si>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</si>
  <si>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</si>
  <si>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</si>
  <si>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</si>
  <si>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</si>
  <si>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</si>
  <si>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</si>
  <si>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</si>
  <si>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</si>
  <si>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</si>
  <si>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</si>
  <si>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</si>
  <si>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</si>
  <si>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</si>
  <si>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</si>
  <si>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</si>
  <si>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</si>
  <si>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</si>
  <si>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</si>
  <si>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</si>
  <si>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</si>
  <si>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</si>
  <si>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</si>
  <si>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</si>
  <si>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</si>
  <si>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</si>
  <si>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</si>
  <si>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</si>
  <si>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</si>
  <si>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</si>
  <si>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</si>
  <si>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</si>
  <si>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</si>
  <si>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</si>
  <si>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</si>
  <si>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</si>
  <si>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</si>
  <si>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</si>
  <si>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</si>
  <si>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</si>
  <si>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</si>
  <si>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</si>
  <si>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</si>
  <si>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</si>
  <si>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</si>
  <si>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</si>
  <si>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</si>
  <si>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</si>
  <si>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</si>
  <si>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</si>
  <si>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</si>
  <si>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</si>
  <si>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</si>
  <si>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</si>
  <si>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</si>
  <si>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</si>
  <si>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</si>
  <si>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</si>
  <si>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</si>
  <si>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</si>
  <si>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</si>
  <si>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</si>
  <si>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</si>
  <si>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</si>
  <si>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</si>
  <si>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</si>
  <si>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</si>
  <si>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</si>
  <si>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</si>
  <si>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</si>
  <si>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</si>
  <si>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</si>
  <si>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</si>
  <si>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</si>
  <si>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</si>
  <si>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</si>
  <si>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</si>
  <si>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</si>
  <si>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</si>
  <si>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</si>
  <si>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</si>
  <si>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</si>
  <si>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</si>
  <si>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</si>
  <si>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</si>
  <si>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</si>
  <si>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</si>
  <si>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</si>
  <si>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</si>
  <si>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</si>
  <si>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</si>
  <si>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</si>
  <si>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</si>
  <si>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</si>
  <si>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</si>
  <si>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</si>
  <si>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</si>
  <si>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</si>
  <si>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</si>
  <si>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</si>
  <si>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</si>
  <si>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</si>
  <si>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</si>
  <si>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</si>
  <si>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</si>
  <si>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</si>
  <si>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</si>
  <si>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</si>
  <si>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</si>
  <si>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</si>
  <si>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</si>
  <si>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</si>
  <si>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</si>
  <si>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</si>
  <si>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</si>
  <si>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</si>
  <si>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</si>
  <si>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</si>
  <si>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</si>
  <si>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</si>
  <si>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</si>
  <si>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</si>
  <si>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</si>
  <si>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</si>
  <si>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</si>
  <si>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</si>
  <si>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</si>
  <si>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</si>
  <si>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</si>
  <si>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</si>
  <si>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</si>
  <si>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</si>
  <si>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</si>
  <si>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</si>
  <si>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</si>
  <si>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</si>
  <si>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</si>
  <si>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</si>
  <si>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</si>
  <si>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</si>
  <si>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</si>
  <si>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</si>
  <si>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</si>
  <si>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</si>
  <si>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</si>
  <si>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</si>
  <si>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</si>
  <si>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</si>
  <si>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</si>
  <si>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</si>
  <si>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</si>
  <si>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</si>
  <si>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</si>
  <si>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</si>
  <si>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</si>
  <si>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</si>
  <si>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</si>
  <si>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</si>
  <si>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</si>
  <si>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</si>
  <si>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</si>
  <si>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</si>
  <si>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</si>
  <si>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</si>
  <si>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</si>
  <si>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</si>
  <si>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</si>
  <si>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</si>
  <si>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</si>
  <si>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</si>
  <si>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</si>
  <si>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</si>
  <si>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</si>
  <si>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</si>
  <si>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</si>
  <si>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</si>
  <si>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</si>
  <si>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</si>
  <si>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</si>
  <si>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</si>
  <si>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</si>
  <si>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</si>
  <si>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</si>
  <si>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</si>
  <si>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</si>
  <si>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</si>
  <si>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</si>
  <si>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</si>
  <si>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</si>
  <si>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</si>
  <si>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</si>
  <si>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</si>
  <si>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</si>
  <si>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</si>
  <si>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</si>
  <si>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</si>
  <si>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</si>
  <si>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</si>
  <si>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</si>
  <si>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</si>
  <si>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</si>
  <si>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</si>
  <si>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</si>
  <si>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</si>
  <si>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</si>
  <si>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</si>
  <si>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</si>
  <si>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</si>
  <si>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</si>
  <si>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</si>
  <si>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</si>
  <si>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</si>
  <si>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</si>
  <si>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</si>
  <si>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</si>
  <si>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</si>
  <si>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</si>
  <si>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</si>
  <si>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</si>
  <si>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</si>
  <si>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</si>
  <si>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</si>
  <si>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</si>
  <si>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</si>
  <si>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</si>
  <si>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</si>
  <si>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</si>
  <si>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</si>
  <si>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</si>
  <si>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</si>
  <si>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</si>
  <si>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</si>
  <si>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</si>
  <si>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</si>
  <si>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</si>
  <si>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</si>
  <si>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</si>
  <si>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</si>
  <si>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</si>
  <si>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</si>
  <si>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</si>
  <si>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</si>
  <si>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</si>
  <si>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</si>
  <si>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</si>
  <si>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</si>
  <si>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</si>
  <si>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</si>
  <si>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</si>
  <si>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</si>
  <si>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</si>
  <si>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</si>
  <si>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</si>
  <si>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</si>
  <si>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</si>
  <si>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</si>
  <si>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</si>
  <si>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</si>
  <si>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</si>
  <si>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</si>
  <si>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</si>
  <si>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</si>
  <si>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</si>
  <si>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</si>
  <si>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</si>
  <si>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</si>
  <si>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</si>
  <si>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</si>
  <si>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</si>
  <si>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</si>
  <si>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</si>
  <si>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</si>
  <si>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</si>
  <si>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</si>
  <si>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</si>
  <si>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</si>
  <si>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</si>
  <si>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</si>
  <si>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</si>
  <si>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</si>
  <si>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</si>
  <si>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</si>
  <si>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</si>
  <si>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</si>
  <si>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</si>
  <si>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</si>
  <si>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</si>
  <si>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</si>
  <si>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</si>
  <si>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</si>
  <si>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</si>
  <si>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</si>
  <si>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</si>
  <si>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</si>
  <si>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</si>
  <si>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</si>
  <si>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</si>
  <si>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</si>
  <si>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</si>
  <si>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</si>
  <si>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</si>
  <si>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</si>
  <si>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</si>
  <si>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</si>
  <si>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</si>
  <si>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</si>
  <si>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</si>
  <si>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</si>
  <si>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</si>
  <si>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</si>
  <si>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</si>
  <si>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</si>
  <si>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</si>
  <si>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</si>
  <si>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</si>
  <si>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</si>
  <si>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</si>
  <si>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</si>
  <si>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</si>
  <si>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</si>
  <si>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</si>
  <si>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</si>
  <si>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</si>
  <si>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</si>
  <si>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</si>
  <si>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</si>
  <si>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</si>
  <si>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</si>
  <si>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</si>
  <si>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</si>
  <si>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</si>
  <si>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</si>
  <si>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</si>
  <si>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</si>
  <si>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</si>
  <si>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</si>
  <si>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</si>
  <si>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</si>
  <si>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</si>
  <si>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</si>
  <si>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</si>
  <si>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</si>
  <si>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</si>
  <si>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</si>
  <si>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</si>
  <si>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</si>
  <si>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</si>
  <si>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</si>
  <si>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</si>
  <si>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</si>
  <si>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</si>
  <si>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</si>
  <si>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</si>
  <si>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</si>
  <si>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</si>
  <si>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</si>
  <si>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</si>
  <si>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</si>
  <si>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</si>
  <si>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</si>
  <si>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</si>
  <si>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</si>
  <si>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</si>
  <si>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</si>
  <si>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</si>
  <si>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</si>
  <si>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</si>
  <si>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</si>
  <si>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</si>
  <si>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</si>
  <si>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</si>
  <si>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</si>
  <si>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</si>
  <si>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</si>
  <si>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</si>
  <si>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</si>
  <si>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</si>
  <si>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</si>
  <si>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</si>
  <si>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</si>
  <si>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</si>
  <si>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</si>
  <si>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</si>
  <si>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</si>
  <si>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</si>
  <si>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</si>
  <si>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</si>
  <si>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</si>
  <si>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</si>
  <si>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</si>
  <si>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</si>
  <si>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</si>
  <si>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</si>
  <si>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</si>
  <si>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</si>
  <si>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</si>
  <si>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</si>
  <si>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</si>
  <si>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</si>
  <si>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</si>
  <si>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</si>
  <si>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</si>
  <si>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</si>
  <si>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</si>
  <si>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</si>
  <si>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</si>
  <si>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</si>
  <si>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</si>
  <si>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</si>
  <si>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</si>
  <si>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</si>
  <si>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</si>
  <si>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</si>
  <si>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</si>
  <si>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</si>
  <si>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</si>
  <si>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</si>
  <si>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</si>
  <si>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</si>
  <si>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</si>
  <si>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</si>
  <si>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</si>
  <si>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</si>
  <si>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</si>
  <si>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</si>
  <si>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</si>
  <si>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</si>
  <si>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</si>
  <si>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</si>
  <si>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</si>
  <si>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</si>
  <si>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</si>
  <si>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</si>
  <si>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</si>
  <si>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</si>
  <si>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</si>
  <si>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</si>
  <si>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</si>
  <si>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</si>
  <si>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</si>
  <si>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</si>
  <si>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</si>
  <si>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</si>
  <si>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</si>
  <si>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</si>
  <si>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</si>
  <si>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</si>
  <si>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</si>
  <si>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</si>
  <si>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</si>
  <si>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</si>
  <si>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</si>
  <si>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</si>
  <si>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</si>
  <si>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</si>
  <si>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</si>
  <si>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</si>
  <si>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</si>
  <si>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</si>
  <si>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</si>
  <si>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</si>
  <si>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</si>
  <si>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</si>
  <si>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</si>
  <si>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</si>
  <si>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</si>
  <si>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</si>
  <si>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</si>
  <si>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</si>
  <si>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</si>
  <si>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</si>
  <si>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</si>
  <si>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</si>
  <si>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</si>
  <si>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</si>
  <si>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</si>
  <si>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</si>
  <si>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</si>
  <si>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</si>
  <si>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</si>
  <si>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</si>
  <si>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</si>
  <si>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</si>
  <si>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</si>
  <si>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</si>
  <si>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</si>
  <si>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</si>
  <si>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</si>
  <si>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</si>
  <si>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</si>
  <si>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</si>
  <si>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</si>
  <si>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</si>
  <si>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</si>
  <si>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</si>
  <si>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</si>
  <si>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</si>
  <si>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</si>
  <si>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</si>
  <si>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</si>
  <si>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</si>
  <si>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</si>
  <si>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</si>
  <si>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</si>
  <si>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</si>
  <si>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</si>
  <si>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</si>
  <si>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</si>
  <si>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</si>
  <si>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</si>
  <si>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</si>
  <si>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</si>
  <si>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</si>
  <si>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</si>
  <si>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</si>
  <si>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</si>
  <si>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</si>
  <si>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</si>
  <si>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</si>
  <si>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</si>
  <si>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</si>
  <si>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</si>
  <si>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</si>
  <si>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</si>
  <si>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</si>
  <si>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</si>
  <si>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</si>
  <si>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</si>
  <si>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</si>
  <si>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</si>
  <si>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</si>
  <si>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</si>
  <si>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</si>
  <si>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</si>
  <si>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</si>
  <si>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</si>
  <si>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</si>
  <si>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</si>
  <si>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</si>
  <si>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</si>
  <si>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</si>
  <si>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</si>
  <si>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</si>
  <si>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</si>
  <si>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</si>
  <si>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</si>
  <si>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</si>
  <si>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</si>
  <si>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</si>
  <si>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</si>
  <si>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</si>
  <si>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</si>
  <si>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</si>
  <si>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</si>
  <si>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</si>
  <si>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</si>
  <si>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</si>
  <si>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</si>
  <si>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</si>
  <si>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</si>
  <si>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</si>
  <si>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</si>
  <si>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</si>
  <si>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</si>
  <si>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</si>
  <si>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</si>
  <si>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</si>
  <si>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</si>
  <si>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</si>
  <si>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</si>
  <si>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</si>
  <si>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</si>
  <si>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</si>
  <si>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</si>
  <si>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</si>
  <si>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</si>
  <si>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</si>
  <si>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</si>
  <si>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</si>
  <si>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</si>
  <si>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</si>
  <si>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</si>
  <si>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</si>
  <si>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</si>
  <si>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</si>
  <si>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</si>
  <si>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</si>
  <si>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</si>
  <si>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</si>
  <si>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</si>
  <si>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</si>
  <si>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</si>
  <si>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</si>
  <si>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</si>
  <si>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</si>
  <si>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</si>
  <si>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</si>
  <si>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</si>
  <si>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</si>
  <si>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</si>
  <si>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</si>
  <si>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</si>
  <si>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</si>
  <si>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</si>
  <si>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</si>
  <si>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</si>
  <si>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</si>
  <si>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</si>
  <si>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</si>
  <si>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</si>
  <si>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</si>
  <si>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</si>
  <si>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</si>
  <si>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</si>
  <si>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</si>
  <si>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</si>
  <si>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</si>
  <si>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</si>
  <si>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</si>
  <si>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</si>
  <si>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</si>
  <si>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</si>
  <si>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</si>
  <si>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</si>
  <si>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</si>
  <si>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</si>
  <si>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</si>
  <si>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</si>
  <si>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</si>
  <si>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</si>
  <si>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</si>
  <si>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</si>
  <si>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</si>
  <si>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</si>
  <si>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</si>
  <si>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</si>
  <si>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</si>
  <si>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</si>
  <si>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</si>
  <si>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</si>
  <si>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</si>
  <si>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</si>
  <si>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</si>
  <si>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</si>
  <si>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</si>
  <si>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</si>
  <si>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</si>
  <si>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</si>
  <si>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</si>
  <si>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</si>
  <si>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</si>
  <si>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</si>
  <si>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</si>
  <si>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</si>
  <si>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</si>
  <si>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</si>
  <si>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</si>
  <si>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</si>
  <si>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</si>
  <si>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</si>
  <si>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</si>
  <si>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</si>
  <si>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</si>
  <si>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</si>
  <si>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</si>
  <si>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</si>
  <si>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</si>
  <si>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</si>
  <si>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</si>
  <si>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</si>
  <si>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</si>
  <si>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</si>
  <si>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</si>
  <si>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</si>
  <si>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</si>
  <si>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</si>
  <si>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</si>
  <si>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</si>
  <si>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</si>
  <si>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</si>
  <si>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</si>
  <si>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</si>
  <si>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</si>
  <si>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</si>
  <si>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</si>
  <si>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</si>
  <si>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</si>
  <si>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</si>
  <si>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</si>
  <si>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</si>
  <si>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</si>
  <si>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</si>
  <si>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</si>
  <si>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</si>
  <si>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</si>
  <si>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</si>
  <si>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</si>
  <si>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</si>
  <si>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</si>
  <si>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</si>
  <si>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</si>
  <si>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</si>
  <si>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</si>
  <si>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</si>
  <si>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</si>
  <si>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</si>
  <si>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</si>
  <si>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</si>
  <si>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</si>
  <si>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</si>
  <si>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</si>
  <si>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</si>
  <si>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</si>
  <si>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</si>
  <si>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</si>
  <si>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</si>
  <si>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</si>
  <si>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</si>
  <si>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</si>
  <si>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</si>
  <si>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</si>
  <si>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</si>
  <si>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</si>
  <si>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</si>
  <si>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</si>
  <si>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</si>
  <si>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</si>
  <si>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</si>
  <si>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</si>
  <si>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</si>
  <si>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</si>
  <si>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</si>
  <si>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</si>
  <si>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</si>
  <si>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</si>
  <si>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</si>
  <si>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</si>
  <si>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</si>
  <si>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</si>
  <si>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</si>
  <si>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</si>
  <si>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</si>
  <si>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</si>
  <si>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</si>
  <si>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</si>
  <si>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</si>
  <si>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</si>
  <si>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</si>
  <si>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</si>
  <si>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</si>
  <si>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</si>
  <si>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</si>
  <si>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</si>
  <si>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</si>
  <si>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</si>
  <si>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</si>
  <si>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</si>
  <si>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</si>
  <si>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</si>
  <si>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</si>
  <si>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</si>
  <si>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</si>
  <si>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</si>
  <si>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</si>
  <si>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</si>
  <si>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</si>
  <si>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</si>
  <si>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</si>
  <si>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</si>
  <si>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</si>
  <si>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</si>
  <si>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</si>
  <si>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</si>
  <si>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</si>
  <si>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</si>
  <si>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</si>
  <si>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</si>
  <si>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</si>
  <si>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</si>
  <si>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</si>
  <si>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</si>
  <si>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</si>
  <si>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</si>
  <si>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</si>
  <si>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</si>
  <si>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</si>
  <si>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</si>
  <si>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</si>
  <si>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</si>
  <si>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</si>
  <si>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</si>
  <si>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</si>
  <si>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</si>
  <si>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</si>
  <si>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</si>
  <si>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</si>
  <si>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</si>
  <si>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</si>
  <si>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</si>
  <si>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</si>
  <si>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</si>
  <si>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</si>
  <si>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</si>
  <si>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</si>
  <si>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</si>
  <si>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</si>
  <si>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</si>
  <si>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</si>
  <si>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</si>
  <si>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</si>
  <si>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</si>
  <si>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</si>
  <si>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</si>
  <si>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</si>
  <si>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</si>
  <si>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</si>
  <si>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</si>
  <si>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</si>
  <si>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</si>
  <si>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</si>
  <si>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</si>
  <si>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</si>
  <si>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</si>
  <si>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</si>
  <si>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</si>
  <si>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</si>
  <si>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</si>
  <si>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</si>
  <si>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</si>
  <si>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</si>
  <si>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</si>
  <si>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</si>
  <si>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</si>
  <si>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</si>
  <si>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</si>
  <si>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</si>
  <si>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</si>
  <si>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</si>
  <si>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</si>
  <si>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</si>
  <si>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</si>
  <si>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</si>
  <si>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</si>
  <si>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</si>
  <si>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</si>
  <si>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</si>
  <si>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</si>
  <si>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</si>
  <si>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</si>
  <si>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</si>
  <si>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</si>
  <si>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</si>
  <si>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</si>
  <si>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</si>
  <si>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</si>
  <si>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</si>
  <si>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</si>
  <si>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</si>
  <si>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</si>
  <si>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</si>
  <si>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</si>
  <si>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</si>
  <si>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</si>
  <si>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</si>
  <si>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</si>
  <si>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</si>
  <si>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</si>
  <si>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</si>
  <si>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</si>
  <si>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</si>
  <si>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</si>
  <si>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</si>
  <si>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</si>
  <si>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</si>
  <si>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</si>
  <si>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</si>
  <si>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</si>
  <si>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</si>
  <si>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</si>
  <si>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</si>
  <si>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</si>
  <si>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</si>
  <si>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</si>
  <si>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</si>
  <si>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</si>
  <si>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</si>
  <si>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</si>
  <si>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</si>
  <si>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</si>
  <si>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</si>
  <si>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</si>
  <si>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</si>
  <si>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</si>
  <si>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</si>
  <si>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</si>
  <si>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</si>
  <si>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</si>
  <si>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</si>
  <si>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</si>
  <si>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</si>
  <si>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</si>
  <si>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</si>
  <si>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</si>
  <si>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</si>
  <si>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</si>
  <si>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</si>
  <si>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</si>
  <si>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</si>
  <si>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</si>
  <si>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</si>
  <si>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</si>
  <si>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</si>
  <si>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</si>
  <si>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</si>
  <si>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</si>
  <si>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</si>
  <si>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</si>
  <si>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</si>
  <si>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</si>
  <si>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</si>
  <si>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</si>
  <si>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</si>
  <si>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</si>
  <si>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</si>
  <si>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</si>
  <si>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</si>
  <si>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</si>
  <si>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</si>
  <si>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</si>
  <si>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</si>
  <si>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</si>
  <si>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</si>
  <si>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</si>
  <si>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</si>
  <si>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</si>
  <si>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</si>
  <si>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</si>
  <si>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</si>
  <si>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</si>
  <si>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</si>
  <si>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</si>
  <si>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</si>
  <si>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</si>
  <si>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</si>
  <si>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</si>
  <si>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</si>
  <si>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</si>
  <si>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</si>
  <si>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</si>
  <si>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</si>
  <si>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</si>
  <si>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</si>
  <si>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</si>
  <si>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</si>
  <si>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</si>
  <si>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</si>
  <si>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</si>
  <si>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</si>
  <si>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</si>
  <si>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</si>
  <si>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</si>
  <si>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</si>
  <si>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</si>
  <si>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</si>
  <si>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</si>
  <si>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</si>
  <si>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</si>
  <si>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</si>
  <si>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</si>
  <si>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</si>
  <si>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</si>
  <si>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</si>
  <si>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</si>
  <si>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</si>
  <si>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</si>
  <si>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</si>
  <si>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</si>
  <si>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</si>
  <si>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</si>
  <si>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</si>
  <si>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</si>
  <si>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</si>
  <si>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</si>
  <si>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</si>
  <si>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</si>
  <si>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</si>
  <si>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</si>
  <si>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</si>
  <si>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</si>
  <si>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</si>
  <si>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</si>
  <si>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</si>
  <si>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</si>
  <si>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</si>
  <si>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</si>
  <si>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</si>
  <si>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</si>
  <si>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</si>
  <si>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</si>
  <si>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</si>
  <si>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</si>
  <si>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</si>
  <si>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</si>
  <si>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</si>
  <si>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</si>
  <si>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</si>
  <si>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</si>
  <si>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</si>
  <si>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</si>
  <si>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</si>
  <si>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</si>
  <si>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</si>
  <si>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</si>
  <si>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</si>
  <si>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</si>
  <si>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</si>
  <si>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</si>
  <si>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</si>
  <si>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</si>
  <si>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</si>
  <si>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</si>
  <si>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</si>
  <si>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</si>
  <si>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</si>
  <si>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</si>
  <si>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</si>
  <si>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</si>
  <si>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</si>
  <si>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</si>
  <si>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</si>
  <si>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</si>
  <si>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</si>
  <si>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</si>
  <si>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</si>
  <si>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</si>
  <si>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</si>
  <si>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</si>
  <si>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</si>
  <si>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</si>
  <si>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</si>
  <si>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</si>
  <si>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</si>
  <si>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</si>
  <si>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</si>
  <si>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</si>
  <si>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</si>
  <si>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</si>
  <si>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</si>
  <si>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</si>
  <si>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</si>
  <si>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</si>
  <si>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</si>
  <si>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</si>
  <si>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</si>
  <si>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</si>
  <si>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</si>
  <si>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</si>
  <si>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</si>
  <si>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</si>
  <si>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</si>
  <si>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</si>
  <si>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</si>
  <si>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</si>
  <si>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</si>
  <si>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</si>
  <si>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</si>
  <si>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</si>
  <si>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</si>
  <si>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</si>
  <si>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</si>
  <si>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</si>
  <si>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</si>
  <si>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</si>
  <si>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</si>
  <si>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</si>
  <si>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</si>
  <si>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</si>
  <si>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</si>
  <si>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</si>
  <si>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</si>
  <si>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</si>
  <si>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</si>
  <si>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</si>
  <si>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</si>
  <si>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</si>
  <si>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</si>
  <si>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</si>
  <si>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</si>
  <si>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</si>
  <si>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</si>
  <si>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</si>
  <si>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</si>
  <si>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</si>
  <si>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</si>
  <si>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</si>
  <si>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</si>
  <si>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</si>
  <si>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</si>
  <si>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</si>
  <si>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</si>
  <si>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</si>
  <si>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</si>
  <si>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</si>
  <si>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</si>
  <si>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</si>
  <si>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</si>
  <si>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</si>
  <si>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</si>
  <si>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</si>
  <si>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</si>
  <si>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</si>
  <si>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</si>
  <si>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</si>
  <si>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</si>
  <si>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</si>
  <si>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</si>
  <si>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</si>
  <si>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</si>
  <si>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</si>
  <si>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</si>
  <si>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</si>
  <si>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</si>
  <si>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</si>
  <si>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</si>
  <si>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</si>
  <si>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</si>
  <si>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</si>
  <si>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</si>
  <si>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</si>
  <si>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</si>
  <si>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</si>
  <si>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</si>
  <si>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</si>
  <si>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</si>
  <si>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</si>
  <si>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</si>
  <si>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</si>
  <si>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</si>
  <si>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</si>
  <si>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</si>
  <si>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</si>
  <si>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</si>
  <si>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</si>
  <si>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</si>
  <si>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</si>
  <si>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</si>
  <si>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</si>
  <si>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</si>
  <si>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</si>
  <si>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</si>
  <si>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</si>
  <si>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</si>
  <si>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</si>
  <si>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</si>
  <si>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</si>
  <si>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</si>
  <si>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</si>
  <si>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</si>
  <si>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</si>
  <si>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</si>
  <si>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</si>
  <si>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</si>
  <si>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</si>
  <si>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</si>
  <si>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</si>
  <si>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</si>
  <si>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</si>
  <si>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</si>
  <si>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</si>
  <si>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</si>
  <si>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</si>
  <si>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</si>
  <si>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</si>
  <si>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</si>
  <si>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</si>
  <si>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</si>
  <si>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</si>
  <si>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</si>
  <si>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</si>
  <si>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</si>
  <si>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</si>
  <si>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</si>
  <si>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</si>
  <si>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</si>
  <si>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</si>
  <si>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</si>
  <si>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</si>
  <si>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</si>
  <si>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</si>
  <si>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</si>
  <si>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</si>
  <si>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</si>
  <si>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</si>
  <si>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</si>
  <si>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</si>
  <si>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</si>
  <si>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</si>
  <si>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</si>
  <si>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</si>
  <si>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</si>
  <si>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</si>
  <si>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</si>
  <si>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</si>
  <si>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</si>
  <si>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</si>
  <si>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</si>
  <si>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</si>
  <si>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</si>
  <si>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</si>
  <si>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</si>
  <si>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</si>
  <si>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</si>
  <si>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</si>
  <si>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</si>
  <si>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</si>
  <si>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</si>
  <si>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</si>
  <si>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</si>
  <si>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</si>
  <si>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</si>
  <si>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</si>
  <si>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</si>
  <si>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</si>
  <si>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</si>
  <si>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</si>
  <si>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</si>
  <si>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</si>
  <si>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</si>
  <si>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</si>
  <si>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</si>
  <si>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</si>
  <si>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</si>
  <si>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</si>
  <si>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</si>
  <si>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</si>
  <si>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</si>
  <si>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</si>
  <si>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</si>
  <si>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</si>
  <si>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</si>
  <si>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</si>
  <si>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</si>
  <si>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</si>
  <si>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</si>
  <si>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</si>
  <si>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</si>
  <si>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</si>
  <si>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</si>
  <si>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</si>
  <si>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</si>
  <si>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</si>
  <si>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</si>
  <si>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</si>
  <si>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</si>
  <si>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</si>
  <si>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</si>
  <si>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</si>
  <si>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</si>
  <si>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</si>
  <si>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</si>
  <si>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</si>
  <si>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</si>
  <si>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</si>
  <si>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</si>
  <si>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</si>
  <si>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</si>
  <si>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</si>
  <si>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</si>
  <si>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</si>
  <si>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</si>
  <si>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</si>
  <si>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</si>
  <si>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</si>
  <si>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</si>
  <si>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</si>
  <si>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</si>
  <si>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</si>
  <si>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</si>
  <si>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</si>
  <si>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</si>
  <si>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</si>
  <si>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</si>
  <si>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</si>
  <si>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</si>
  <si>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</si>
  <si>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</si>
  <si>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</si>
  <si>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</si>
  <si>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</si>
  <si>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</si>
  <si>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</si>
  <si>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</si>
  <si>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</si>
  <si>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</si>
  <si>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</si>
  <si>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</si>
  <si>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</si>
  <si>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</si>
  <si>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</si>
  <si>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</si>
  <si>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</si>
  <si>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</si>
  <si>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</si>
  <si>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</si>
  <si>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</si>
  <si>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</si>
  <si>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</si>
  <si>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</si>
  <si>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</si>
  <si>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</si>
  <si>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</si>
  <si>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</si>
  <si>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</si>
  <si>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</si>
  <si>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</si>
  <si>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</si>
  <si>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</si>
  <si>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</si>
  <si>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</si>
  <si>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</si>
  <si>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</si>
  <si>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</si>
  <si>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</si>
  <si>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</si>
  <si>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</si>
  <si>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</si>
  <si>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</si>
  <si>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</si>
  <si>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</si>
  <si>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</si>
  <si>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</si>
  <si>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</si>
  <si>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</si>
  <si>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</si>
  <si>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</si>
  <si>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</si>
  <si>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</si>
  <si>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</si>
  <si>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</si>
  <si>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</si>
  <si>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</si>
  <si>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</si>
  <si>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</si>
  <si>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</si>
  <si>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</si>
  <si>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</si>
  <si>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</si>
  <si>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</si>
  <si>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</si>
  <si>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</si>
  <si>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</si>
  <si>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</si>
  <si>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</si>
  <si>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</si>
  <si>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</si>
  <si>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</si>
  <si>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</si>
  <si>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</si>
  <si>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</si>
  <si>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</si>
  <si>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</si>
  <si>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</si>
  <si>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</si>
  <si>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</si>
  <si>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</si>
  <si>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</si>
  <si>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</si>
  <si>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</si>
  <si>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</si>
  <si>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</si>
  <si>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</si>
  <si>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</si>
  <si>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</si>
  <si>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</si>
  <si>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</si>
  <si>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</si>
  <si>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</si>
  <si>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</si>
  <si>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</si>
  <si>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</si>
  <si>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</si>
  <si>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</si>
  <si>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</si>
  <si>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</si>
  <si>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</si>
  <si>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</si>
  <si>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</si>
  <si>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</si>
  <si>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</si>
  <si>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</si>
  <si>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</si>
  <si>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</si>
  <si>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</si>
  <si>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</si>
  <si>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</si>
  <si>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</si>
  <si>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</si>
  <si>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</si>
  <si>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</si>
  <si>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</si>
  <si>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</si>
  <si>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</si>
  <si>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</si>
  <si>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</si>
  <si>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</si>
  <si>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</si>
  <si>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</si>
  <si>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</si>
  <si>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</si>
  <si>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</si>
  <si>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</si>
  <si>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</si>
  <si>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</si>
  <si>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</si>
  <si>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</si>
  <si>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</si>
  <si>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</si>
  <si>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</si>
  <si>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</si>
  <si>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</si>
  <si>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</si>
  <si>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</si>
  <si>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</si>
  <si>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</si>
  <si>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</si>
  <si>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</si>
  <si>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</si>
  <si>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</si>
  <si>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</si>
  <si>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</si>
  <si>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</si>
  <si>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</si>
  <si>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</si>
  <si>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</si>
  <si>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</si>
  <si>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</si>
  <si>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</si>
  <si>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</si>
  <si>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</si>
  <si>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</si>
  <si>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</si>
  <si>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</si>
  <si>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</si>
  <si>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</si>
  <si>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</si>
  <si>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</si>
  <si>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</si>
  <si>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</si>
  <si>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</si>
  <si>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</si>
  <si>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</si>
  <si>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</si>
  <si>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</si>
  <si>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</si>
  <si>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</si>
  <si>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</si>
  <si>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</si>
  <si>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</si>
  <si>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</si>
  <si>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</si>
  <si>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</si>
  <si>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</si>
  <si>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</si>
  <si>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</si>
  <si>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</si>
  <si>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</si>
  <si>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</si>
  <si>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</si>
  <si>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</si>
  <si>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</si>
  <si>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</si>
  <si>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</si>
  <si>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</si>
  <si>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</si>
  <si>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</si>
  <si>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</si>
  <si>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</si>
  <si>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</si>
  <si>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</si>
  <si>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</si>
  <si>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</si>
  <si>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</si>
  <si>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</si>
  <si>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</si>
  <si>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</si>
  <si>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</si>
  <si>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</si>
  <si>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</si>
  <si>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</si>
  <si>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</si>
  <si>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</si>
  <si>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</si>
  <si>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</si>
  <si>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</si>
  <si>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</si>
  <si>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</si>
  <si>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</si>
  <si>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</si>
  <si>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</si>
  <si>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</si>
  <si>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</si>
  <si>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</si>
  <si>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</si>
  <si>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</si>
  <si>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</si>
  <si>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</si>
  <si>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</si>
  <si>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</si>
  <si>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</si>
  <si>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</si>
  <si>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</si>
  <si>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</si>
  <si>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</si>
  <si>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</si>
  <si>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</si>
  <si>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</si>
  <si>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</si>
  <si>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</si>
  <si>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</si>
  <si>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</si>
  <si>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</si>
  <si>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</si>
  <si>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</si>
  <si>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</si>
  <si>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</si>
  <si>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</si>
  <si>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</si>
  <si>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</si>
  <si>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</si>
  <si>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</si>
  <si>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</si>
  <si>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</si>
  <si>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</si>
  <si>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</si>
  <si>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</si>
  <si>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</si>
  <si>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</si>
  <si>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</si>
  <si>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</si>
  <si>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</si>
  <si>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</si>
  <si>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</si>
  <si>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</si>
  <si>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</si>
  <si>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</si>
  <si>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</si>
  <si>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</si>
  <si>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</si>
  <si>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</si>
  <si>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</si>
  <si>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</si>
  <si>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</si>
  <si>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</si>
  <si>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</si>
  <si>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</si>
  <si>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</si>
  <si>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</si>
  <si>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</si>
  <si>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</si>
  <si>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</si>
  <si>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</si>
  <si>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</si>
  <si>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</si>
  <si>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</si>
  <si>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</si>
  <si>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</si>
  <si>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</si>
  <si>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</si>
  <si>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</si>
  <si>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</si>
  <si>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</si>
  <si>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</si>
  <si>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</si>
  <si>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</si>
  <si>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</si>
  <si>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</si>
  <si>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</si>
  <si>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</si>
  <si>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</si>
  <si>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</si>
  <si>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</si>
  <si>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</si>
  <si>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</si>
  <si>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</si>
  <si>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</si>
  <si>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</si>
  <si>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</si>
  <si>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</si>
  <si>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</si>
  <si>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</si>
  <si>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</si>
  <si>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</si>
  <si>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</si>
  <si>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</si>
  <si>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</si>
  <si>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</si>
  <si>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</si>
  <si>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</si>
  <si>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</si>
  <si>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</si>
  <si>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</si>
  <si>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</si>
  <si>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</si>
  <si>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</si>
  <si>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</si>
  <si>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</si>
  <si>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</si>
  <si>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</si>
  <si>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</si>
  <si>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</si>
  <si>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</si>
  <si>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</si>
  <si>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</si>
  <si>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</si>
  <si>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</si>
  <si>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</si>
  <si>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</si>
  <si>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</si>
  <si>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</si>
  <si>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</si>
  <si>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</si>
  <si>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</si>
  <si>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</si>
  <si>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</si>
  <si>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</si>
  <si>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</si>
  <si>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</si>
  <si>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</si>
  <si>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</si>
  <si>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</si>
  <si>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</si>
  <si>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</si>
  <si>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</si>
  <si>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</si>
  <si>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</si>
  <si>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</si>
  <si>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</si>
  <si>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</si>
  <si>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</si>
  <si>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</si>
  <si>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</si>
  <si>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</si>
  <si>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</si>
  <si>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</si>
  <si>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</si>
  <si>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</si>
  <si>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</si>
  <si>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</si>
  <si>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</si>
  <si>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</si>
  <si>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</si>
  <si>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</si>
  <si>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</si>
  <si>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</si>
  <si>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</si>
  <si>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</si>
  <si>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</si>
  <si>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</si>
  <si>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</si>
  <si>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</si>
  <si>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</si>
  <si>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</si>
  <si>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</si>
  <si>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</si>
  <si>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</si>
  <si>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</si>
  <si>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</si>
  <si>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</si>
  <si>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</si>
  <si>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</si>
  <si>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</si>
  <si>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</si>
  <si>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</si>
  <si>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</si>
  <si>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</si>
  <si>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</si>
  <si>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</si>
  <si>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</si>
  <si>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</si>
  <si>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</si>
  <si>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</si>
  <si>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</si>
  <si>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</si>
  <si>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</si>
  <si>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</si>
  <si>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</si>
  <si>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</si>
  <si>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</si>
  <si>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</si>
  <si>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</si>
  <si>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</si>
  <si>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</si>
  <si>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</si>
  <si>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</si>
  <si>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</si>
  <si>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</si>
  <si>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</si>
  <si>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</si>
  <si>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</si>
  <si>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</si>
  <si>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</si>
  <si>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</si>
  <si>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</si>
  <si>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</si>
  <si>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</si>
  <si>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</si>
  <si>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</si>
  <si>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</si>
  <si>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</si>
  <si>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</si>
  <si>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</si>
  <si>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</si>
  <si>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</si>
  <si>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</si>
  <si>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</si>
  <si>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</si>
  <si>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</si>
  <si>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</si>
  <si>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</si>
  <si>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</si>
  <si>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</si>
  <si>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</si>
  <si>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</si>
  <si>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</si>
  <si>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</si>
  <si>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</si>
  <si>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</si>
  <si>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</si>
  <si>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</si>
  <si>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</si>
  <si>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</si>
  <si>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</si>
  <si>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</si>
  <si>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</si>
  <si>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</si>
  <si>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</si>
  <si>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</si>
  <si>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</si>
  <si>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</si>
  <si>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</si>
  <si>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</si>
  <si>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</si>
  <si>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</si>
  <si>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</si>
  <si>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</si>
  <si>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</si>
  <si>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</si>
  <si>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</si>
  <si>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</si>
  <si>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</si>
  <si>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</si>
  <si>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</si>
  <si>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</si>
  <si>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</si>
  <si>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</si>
  <si>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</si>
  <si>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</si>
  <si>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</si>
  <si>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</si>
  <si>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</si>
  <si>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</si>
  <si>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</si>
  <si>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</si>
  <si>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</si>
  <si>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</si>
  <si>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</si>
  <si>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</si>
  <si>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</si>
  <si>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</si>
  <si>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</si>
  <si>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</si>
  <si>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</si>
  <si>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</si>
  <si>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</si>
  <si>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</si>
  <si>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</si>
  <si>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</si>
  <si>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</si>
  <si>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</si>
  <si>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</si>
  <si>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</si>
  <si>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</si>
  <si>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</si>
  <si>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</si>
  <si>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</si>
  <si>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</si>
  <si>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</si>
  <si>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</si>
  <si>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</si>
  <si>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</si>
  <si>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</si>
  <si>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</si>
  <si>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</si>
  <si>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</si>
  <si>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</si>
  <si>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</si>
  <si>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</si>
  <si>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</si>
  <si>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</si>
  <si>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</si>
  <si>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</si>
  <si>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</si>
  <si>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</si>
  <si>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</si>
  <si>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</si>
  <si>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</si>
  <si>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</si>
  <si>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</si>
  <si>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</si>
  <si>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</si>
  <si>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</si>
  <si>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</si>
  <si>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</si>
  <si>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</si>
  <si>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</si>
  <si>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</si>
  <si>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</si>
  <si>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</si>
  <si>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</si>
  <si>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</si>
  <si>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</si>
  <si>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</si>
  <si>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</si>
  <si>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</si>
  <si>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</si>
  <si>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</si>
  <si>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</si>
  <si>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</si>
  <si>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</si>
  <si>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</si>
  <si>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</si>
  <si>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</si>
  <si>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</si>
  <si>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</si>
  <si>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</si>
  <si>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</si>
  <si>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</si>
  <si>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</si>
  <si>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</si>
  <si>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</si>
  <si>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</si>
  <si>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</si>
  <si>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</si>
  <si>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</si>
  <si>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</si>
  <si>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</si>
  <si>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</si>
  <si>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</si>
  <si>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</si>
  <si>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</si>
  <si>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</si>
  <si>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</si>
  <si>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</si>
  <si>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</si>
  <si>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</si>
  <si>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</si>
  <si>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</si>
  <si>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</si>
  <si>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</si>
  <si>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</si>
  <si>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</si>
  <si>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</si>
  <si>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</si>
  <si>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</si>
  <si>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</si>
  <si>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</si>
  <si>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</si>
  <si>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</si>
  <si>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</si>
  <si>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</si>
  <si>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</si>
  <si>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</si>
  <si>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</si>
  <si>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</si>
  <si>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</si>
  <si>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</si>
  <si>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</si>
  <si>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</si>
  <si>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</si>
  <si>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</si>
  <si>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</si>
  <si>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</si>
  <si>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</si>
  <si>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</si>
  <si>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</si>
  <si>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</si>
  <si>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</si>
  <si>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</si>
  <si>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</si>
  <si>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</si>
  <si>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</si>
  <si>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</si>
  <si>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</si>
  <si>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</si>
  <si>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</si>
  <si>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</si>
  <si>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</si>
  <si>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</si>
  <si>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</si>
  <si>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</si>
  <si>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</si>
  <si>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</si>
  <si>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</si>
  <si>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</si>
  <si>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</si>
  <si>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</si>
  <si>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</si>
  <si>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</si>
  <si>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</si>
  <si>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</si>
  <si>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</si>
  <si>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</si>
  <si>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</si>
  <si>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</si>
  <si>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</si>
  <si>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</si>
  <si>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</si>
  <si>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</si>
  <si>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</si>
  <si>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</si>
  <si>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</si>
  <si>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</si>
  <si>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</si>
  <si>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</si>
  <si>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</si>
  <si>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</si>
  <si>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</si>
  <si>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</si>
  <si>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</si>
  <si>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</si>
  <si>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</si>
  <si>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</si>
  <si>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</si>
  <si>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</si>
  <si>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</si>
  <si>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</si>
  <si>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</si>
  <si>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</si>
  <si>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</si>
  <si>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</si>
  <si>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</si>
  <si>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</si>
  <si>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</si>
  <si>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</si>
  <si>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</si>
  <si>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</si>
  <si>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</si>
  <si>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</si>
  <si>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</si>
  <si>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</si>
  <si>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</si>
  <si>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</si>
  <si>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</si>
  <si>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</si>
  <si>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</si>
  <si>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</si>
  <si>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</si>
  <si>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</si>
  <si>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</si>
  <si>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</si>
  <si>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</si>
  <si>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</si>
  <si>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</si>
  <si>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</si>
  <si>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</si>
  <si>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</si>
  <si>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</si>
  <si>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</si>
  <si>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</si>
  <si>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</si>
  <si>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</si>
  <si>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</si>
  <si>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</si>
  <si>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</si>
  <si>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</si>
  <si>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</si>
  <si>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</si>
  <si>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</si>
  <si>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</si>
  <si>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</si>
  <si>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</si>
  <si>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</si>
  <si>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</si>
  <si>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</si>
  <si>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</si>
  <si>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</si>
  <si>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</si>
  <si>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</si>
  <si>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</si>
  <si>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</si>
  <si>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</si>
  <si>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</si>
  <si>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</si>
  <si>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</si>
  <si>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</si>
  <si>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</si>
  <si>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</si>
  <si>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</si>
  <si>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</si>
  <si>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</si>
  <si>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</si>
  <si>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</si>
  <si>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</si>
  <si>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</si>
  <si>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</si>
  <si>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</si>
  <si>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</si>
  <si>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</si>
  <si>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</si>
  <si>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</si>
  <si>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</si>
  <si>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</si>
  <si>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</si>
  <si>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</si>
  <si>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</si>
  <si>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</si>
  <si>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</si>
  <si>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</si>
  <si>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</si>
  <si>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</si>
  <si>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</si>
  <si>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</si>
  <si>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</si>
  <si>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</si>
  <si>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</si>
  <si>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</si>
  <si>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</si>
  <si>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</si>
  <si>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</si>
  <si>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</si>
  <si>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</si>
  <si>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</si>
  <si>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</si>
  <si>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</si>
  <si>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</si>
  <si>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</si>
  <si>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</si>
  <si>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</si>
  <si>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</si>
  <si>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</si>
  <si>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</si>
  <si>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</si>
  <si>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</si>
  <si>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</si>
  <si>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</si>
  <si>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</si>
  <si>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</si>
  <si>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</si>
  <si>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</si>
  <si>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</si>
  <si>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</si>
  <si>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</si>
  <si>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</si>
  <si>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</si>
  <si>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</si>
  <si>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</si>
  <si>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</si>
  <si>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</si>
  <si>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</si>
  <si>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</si>
  <si>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</si>
  <si>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</si>
  <si>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</si>
  <si>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</si>
  <si>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</si>
  <si>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</si>
  <si>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</si>
  <si>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</si>
  <si>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</si>
  <si>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</si>
  <si>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</si>
  <si>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</si>
  <si>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</si>
  <si>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</si>
  <si>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</si>
  <si>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</si>
  <si>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</si>
  <si>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</si>
  <si>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</si>
  <si>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</si>
  <si>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</si>
  <si>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</si>
  <si>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</si>
  <si>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</si>
  <si>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</si>
  <si>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</si>
  <si>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</si>
  <si>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</si>
  <si>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</si>
  <si>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</si>
  <si>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</si>
  <si>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</si>
  <si>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</si>
  <si>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</si>
  <si>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</si>
  <si>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</si>
  <si>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</si>
  <si>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</si>
  <si>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</si>
  <si>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</si>
  <si>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</si>
  <si>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</si>
  <si>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</si>
  <si>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</si>
  <si>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</si>
  <si>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</si>
  <si>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</si>
  <si>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</si>
  <si>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</si>
  <si>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</si>
  <si>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</si>
  <si>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</si>
  <si>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</si>
  <si>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</si>
  <si>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</si>
  <si>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</si>
  <si>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</si>
  <si>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</si>
  <si>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</si>
  <si>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</si>
  <si>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</si>
  <si>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</si>
  <si>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</si>
  <si>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</si>
  <si>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</si>
  <si>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</si>
  <si>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</si>
  <si>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</si>
  <si>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</si>
  <si>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</si>
  <si>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</si>
  <si>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</si>
  <si>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</si>
  <si>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</si>
  <si>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</si>
  <si>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</si>
  <si>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</si>
  <si>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</si>
  <si>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</si>
  <si>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</si>
  <si>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</si>
  <si>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</si>
  <si>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</si>
  <si>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</si>
  <si>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</si>
  <si>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</si>
  <si>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</si>
  <si>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</si>
  <si>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</si>
  <si>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</si>
  <si>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</si>
  <si>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</si>
  <si>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</si>
  <si>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</si>
  <si>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</si>
  <si>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</si>
  <si>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</si>
  <si>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</si>
  <si>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</si>
  <si>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</si>
  <si>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</si>
  <si>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</si>
  <si>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</si>
  <si>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</si>
  <si>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</si>
  <si>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</si>
  <si>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</si>
  <si>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</si>
  <si>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</si>
  <si>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</si>
  <si>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</si>
  <si>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</si>
  <si>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</si>
  <si>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</si>
  <si>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</si>
  <si>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</si>
  <si>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</si>
  <si>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</si>
  <si>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</si>
  <si>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</si>
  <si>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</si>
  <si>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</si>
  <si>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</si>
  <si>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</si>
  <si>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</si>
  <si>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</si>
  <si>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</si>
  <si>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</si>
  <si>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</si>
  <si>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</si>
  <si>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</si>
  <si>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</si>
  <si>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</si>
  <si>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</si>
  <si>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</si>
  <si>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</si>
  <si>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</si>
  <si>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</si>
  <si>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</si>
  <si>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</si>
  <si>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</si>
  <si>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</si>
  <si>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</si>
  <si>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</si>
  <si>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</si>
  <si>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</si>
  <si>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</si>
  <si>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</si>
  <si>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</si>
  <si>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</si>
  <si>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</si>
  <si>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</si>
  <si>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</si>
  <si>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</si>
  <si>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</si>
  <si>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</si>
  <si>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</si>
  <si>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</si>
  <si>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</si>
  <si>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</si>
  <si>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</si>
  <si>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</si>
  <si>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</si>
  <si>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</si>
  <si>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</si>
  <si>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</si>
  <si>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</si>
  <si>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</si>
  <si>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</si>
  <si>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</si>
  <si>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</si>
  <si>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</si>
  <si>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</si>
  <si>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</si>
  <si>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</si>
  <si>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</si>
  <si>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</si>
  <si>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</si>
  <si>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</si>
  <si>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</si>
  <si>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</si>
  <si>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</si>
  <si>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</si>
  <si>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</si>
  <si>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</si>
  <si>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</si>
  <si>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</si>
  <si>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</si>
  <si>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</si>
  <si>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</si>
  <si>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</si>
  <si>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</si>
  <si>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</si>
  <si>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</si>
  <si>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</si>
  <si>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</si>
  <si>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</si>
  <si>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</si>
  <si>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</si>
  <si>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</si>
  <si>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</si>
  <si>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</si>
  <si>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</si>
  <si>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</si>
  <si>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</si>
  <si>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</si>
  <si>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</si>
  <si>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</si>
  <si>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</si>
  <si>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</si>
  <si>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</si>
  <si>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</si>
  <si>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</si>
  <si>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</si>
  <si>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</si>
  <si>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</si>
  <si>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</si>
  <si>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</si>
  <si>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</si>
  <si>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</si>
  <si>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</si>
  <si>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</si>
  <si>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</si>
  <si>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</si>
  <si>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</si>
  <si>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</si>
  <si>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</si>
  <si>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</si>
  <si>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</si>
  <si>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</si>
  <si>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</si>
  <si>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</si>
  <si>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</si>
  <si>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</si>
  <si>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</si>
  <si>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</si>
  <si>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</si>
  <si>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</si>
  <si>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</si>
  <si>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</si>
  <si>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</si>
  <si>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</si>
  <si>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</si>
  <si>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</si>
  <si>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</si>
  <si>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</si>
  <si>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</si>
  <si>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</si>
  <si>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</si>
  <si>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</si>
  <si>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</si>
  <si>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</si>
  <si>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</si>
  <si>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</si>
  <si>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</si>
  <si>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</si>
  <si>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</si>
  <si>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</si>
  <si>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</si>
  <si>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</si>
  <si>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</si>
  <si>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</si>
  <si>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</si>
  <si>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</si>
  <si>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</si>
  <si>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</si>
  <si>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</si>
  <si>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</si>
  <si>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</si>
  <si>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</si>
  <si>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</si>
  <si>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</si>
  <si>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</si>
  <si>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</si>
  <si>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</si>
  <si>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</si>
  <si>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</si>
  <si>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</si>
  <si>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</si>
  <si>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</si>
  <si>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</si>
  <si>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</si>
  <si>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</si>
  <si>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</si>
  <si>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</si>
  <si>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</si>
  <si>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</si>
  <si>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</si>
  <si>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</si>
  <si>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</si>
  <si>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</si>
  <si>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</si>
  <si>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</si>
  <si>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</si>
  <si>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</si>
  <si>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</si>
  <si>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</si>
  <si>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</si>
  <si>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</si>
  <si>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</si>
  <si>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</si>
  <si>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</si>
  <si>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</si>
  <si>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</si>
  <si>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</si>
  <si>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</si>
  <si>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</si>
  <si>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</si>
  <si>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</si>
  <si>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</si>
  <si>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</si>
  <si>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</si>
  <si>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</si>
  <si>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</si>
  <si>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</si>
  <si>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</si>
  <si>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</si>
  <si>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</si>
  <si>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</si>
  <si>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</si>
  <si>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</si>
  <si>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</si>
  <si>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</si>
  <si>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</si>
  <si>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</si>
  <si>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</si>
  <si>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</si>
  <si>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</si>
  <si>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</si>
  <si>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</si>
  <si>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</si>
  <si>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</si>
  <si>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</si>
  <si>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</si>
  <si>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</si>
  <si>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</si>
  <si>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</si>
  <si>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</si>
  <si>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</si>
  <si>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</si>
  <si>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</si>
  <si>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</si>
  <si>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</si>
  <si>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</si>
  <si>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</si>
  <si>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</si>
  <si>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</si>
  <si>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</si>
  <si>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</si>
  <si>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</si>
  <si>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</si>
  <si>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</si>
  <si>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</si>
  <si>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</si>
  <si>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</si>
  <si>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</si>
  <si>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</si>
  <si>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</si>
  <si>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</si>
  <si>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</si>
  <si>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</si>
  <si>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</si>
  <si>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</si>
  <si>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</si>
  <si>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</si>
  <si>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</si>
  <si>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</si>
  <si>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</si>
  <si>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</si>
  <si>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</si>
  <si>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</si>
  <si>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</si>
  <si>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</si>
  <si>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</si>
  <si>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</si>
  <si>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</si>
  <si>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</si>
  <si>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</si>
  <si>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</si>
  <si>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</si>
  <si>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</si>
  <si>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</si>
  <si>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</si>
  <si>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</si>
  <si>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</si>
  <si>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</si>
  <si>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</si>
  <si>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</si>
  <si>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</si>
  <si>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</si>
  <si>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</si>
  <si>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</si>
  <si>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</si>
  <si>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</si>
  <si>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</si>
  <si>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</si>
  <si>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</si>
  <si>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</si>
  <si>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</si>
  <si>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</si>
  <si>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</si>
  <si>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</si>
  <si>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</si>
  <si>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</si>
  <si>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</si>
  <si>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</si>
  <si>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</si>
  <si>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</si>
  <si>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</si>
  <si>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</si>
  <si>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</si>
  <si>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</si>
  <si>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</si>
  <si>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</si>
  <si>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</si>
  <si>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</si>
  <si>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</si>
  <si>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</si>
  <si>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</si>
  <si>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</si>
  <si>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</si>
  <si>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</si>
  <si>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</si>
  <si>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</si>
  <si>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</si>
  <si>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</si>
  <si>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</si>
  <si>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</si>
  <si>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</si>
  <si>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</si>
  <si>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</si>
  <si>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</si>
  <si>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</si>
  <si>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</si>
  <si>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</si>
  <si>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</si>
  <si>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</si>
  <si>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</si>
  <si>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</si>
  <si>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</si>
  <si>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</si>
  <si>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</si>
  <si>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</si>
  <si>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</si>
  <si>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</si>
  <si>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</si>
  <si>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</si>
  <si>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</si>
  <si>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</si>
  <si>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</si>
  <si>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</si>
  <si>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</si>
  <si>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</si>
  <si>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</si>
  <si>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</si>
  <si>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</si>
  <si>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</si>
  <si>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</si>
  <si>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</si>
  <si>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</si>
  <si>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</si>
  <si>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</si>
  <si>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</si>
  <si>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</si>
  <si>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</si>
  <si>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</si>
  <si>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</si>
  <si>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</si>
  <si>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</si>
  <si>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</si>
  <si>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</si>
  <si>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</si>
  <si>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</si>
  <si>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</si>
  <si>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</si>
  <si>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</si>
  <si>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</si>
  <si>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</si>
  <si>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</si>
  <si>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</si>
  <si>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</si>
  <si>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</si>
  <si>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</si>
  <si>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</si>
  <si>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</si>
  <si>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</si>
  <si>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</si>
  <si>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</si>
  <si>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</si>
  <si>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</si>
  <si>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</si>
  <si>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</si>
  <si>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</si>
  <si>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</si>
  <si>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</si>
  <si>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</si>
  <si>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</si>
  <si>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</si>
  <si>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</si>
  <si>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</si>
  <si>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</si>
  <si>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</si>
  <si>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</si>
  <si>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</si>
  <si>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</si>
  <si>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</si>
  <si>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</si>
  <si>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</si>
  <si>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</si>
  <si>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</si>
  <si>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</si>
  <si>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</si>
  <si>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</si>
  <si>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</si>
  <si>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</si>
  <si>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</si>
  <si>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</si>
  <si>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</si>
  <si>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</si>
  <si>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</si>
  <si>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</si>
  <si>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</si>
  <si>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</si>
  <si>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</si>
  <si>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</si>
  <si>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</si>
  <si>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</si>
  <si>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</si>
  <si>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</si>
  <si>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</si>
  <si>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</si>
  <si>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</si>
  <si>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</si>
  <si>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</si>
  <si>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</si>
  <si>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</si>
  <si>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</si>
  <si>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</si>
  <si>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</si>
  <si>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</si>
  <si>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</si>
  <si>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</si>
  <si>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</si>
  <si>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</si>
  <si>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</si>
  <si>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</si>
  <si>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</si>
  <si>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</si>
  <si>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</si>
  <si>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</si>
  <si>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</si>
  <si>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</si>
  <si>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</si>
  <si>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</si>
  <si>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</si>
  <si>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</si>
  <si>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</si>
  <si>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</si>
  <si>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</si>
  <si>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</si>
  <si>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</si>
  <si>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</si>
  <si>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</si>
  <si>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</si>
  <si>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</si>
  <si>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</si>
  <si>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</si>
  <si>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</si>
  <si>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</si>
  <si>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</si>
  <si>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</si>
  <si>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</si>
  <si>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</si>
  <si>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</si>
  <si>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</si>
  <si>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</si>
  <si>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</si>
  <si>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</si>
  <si>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</si>
  <si>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</si>
  <si>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</si>
  <si>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</si>
  <si>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</si>
  <si>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</si>
  <si>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</si>
  <si>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</si>
  <si>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</si>
  <si>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</si>
  <si>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</si>
  <si>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</si>
  <si>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</si>
  <si>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</si>
  <si>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</si>
  <si>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</si>
  <si>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</si>
  <si>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</si>
  <si>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</si>
  <si>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</si>
  <si>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</si>
  <si>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</si>
  <si>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</si>
  <si>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</si>
  <si>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</si>
  <si>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</si>
  <si>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</si>
  <si>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</si>
  <si>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</si>
  <si>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</si>
  <si>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</si>
  <si>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</si>
  <si>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</si>
  <si>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</si>
  <si>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</si>
  <si>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PCM-20251009-00002174</t>
  </si>
  <si>
    <t xml:space="preserve">team on way need 60 min </t>
  </si>
  <si>
    <t>PCM-20251009-00002251</t>
  </si>
  <si>
    <t>Critical</t>
  </si>
  <si>
    <t xml:space="preserve">team on way need 80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</si>
  <si>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</si>
  <si>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</si>
  <si>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</si>
  <si>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</si>
  <si>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</si>
  <si>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</si>
  <si>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</si>
  <si>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</si>
  <si>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</si>
  <si>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</si>
  <si>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</si>
  <si>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</si>
  <si>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</si>
  <si>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</si>
  <si>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</si>
  <si>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</si>
  <si>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</si>
  <si>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</si>
  <si>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</si>
  <si>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</si>
  <si>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</si>
  <si>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</si>
  <si>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</si>
  <si>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</si>
  <si>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</si>
  <si>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</si>
  <si>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</si>
  <si>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</si>
  <si>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</si>
  <si>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</si>
  <si>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</si>
  <si>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</si>
  <si>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</si>
  <si>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</si>
  <si>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</si>
  <si>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</si>
  <si>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</si>
  <si>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</si>
  <si>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</si>
  <si>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</si>
  <si>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</si>
  <si>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</si>
  <si>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</si>
  <si>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</si>
  <si>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</si>
  <si>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</si>
  <si>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</si>
  <si>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</si>
  <si>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</si>
  <si>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</si>
  <si>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</si>
  <si>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</si>
  <si>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</si>
  <si>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</si>
  <si>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</si>
  <si>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</si>
  <si>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</si>
  <si>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</si>
  <si>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</si>
  <si>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</si>
  <si>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</si>
  <si>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</si>
  <si>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</si>
  <si>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</si>
  <si>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</si>
  <si>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</si>
  <si>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</si>
  <si>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</si>
  <si>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</si>
  <si>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</si>
  <si>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</si>
  <si>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</si>
  <si>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</si>
  <si>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</si>
  <si>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</si>
  <si>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</si>
  <si>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</si>
  <si>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</si>
  <si>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</si>
  <si>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</si>
  <si>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</si>
  <si>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</si>
  <si>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</si>
  <si>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</si>
  <si>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</si>
  <si>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</si>
  <si>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</si>
  <si>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PCM-20251009-00002103</t>
  </si>
  <si>
    <t>Team at site checking access</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</si>
  <si>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</si>
  <si>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</si>
  <si>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</si>
  <si>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</si>
  <si>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</si>
  <si>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</si>
  <si>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</si>
  <si>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</si>
  <si>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</si>
  <si>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</si>
  <si>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PCM-20251009-00002205</t>
  </si>
  <si>
    <t>EM Team at site checking</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</si>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</sst>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9" totalsRowShown="0" headerRowDxfId="15" dataDxfId="14" headerRowBorderDxfId="12" tableBorderDxfId="13">
  <autoFilter ref="A1:L1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J18" sqref="J1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277.01523437500146</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7.4563078705978114E-2</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18999</v>
      </c>
      <c r="E4" s="143" t="s">
        <v>38964</v>
      </c>
      <c r="F4" s="144">
        <v>45939.909201388888</v>
      </c>
      <c r="G4" s="145">
        <f ca="1">IFERROR(NOW()-F4,"")</f>
        <v>5.4458912039990537E-2</v>
      </c>
      <c r="H4" s="144">
        <v>45939.904328703706</v>
      </c>
      <c r="I4" s="142" t="str">
        <f>IFERROR(VLOOKUP(D4,DB!A:F,6,0),"")</f>
        <v>SCECO</v>
      </c>
      <c r="J4" s="65" t="str">
        <f>IFERROR(VLOOKUP(D4,DB!A:G,7,0),"")</f>
        <v>Dead</v>
      </c>
      <c r="K4" s="146" t="s">
        <v>38969</v>
      </c>
      <c r="L4" s="147" t="str">
        <f>IFERROR(VLOOKUP(D4,DB!A:I,9,0),"")</f>
        <v>Latis</v>
      </c>
      <c r="M4" s="70"/>
      <c r="N4" s="70"/>
      <c r="O4" s="70"/>
    </row>
    <row r="5" spans="1:15" ht="15" customHeight="1">
      <c r="A5" s="141" t="s">
        <v>38970</v>
      </c>
      <c r="B5" s="142" t="str">
        <f>IFERROR(VLOOKUP(D5,DB!A:K,11,0),"")</f>
        <v>R1</v>
      </c>
      <c r="C5" s="142">
        <v>5</v>
      </c>
      <c r="D5" s="142" t="s">
        <v>21536</v>
      </c>
      <c r="E5" s="143" t="s">
        <v>38971</v>
      </c>
      <c r="F5" s="144">
        <v>45939.949780092589</v>
      </c>
      <c r="G5" s="145">
        <f ca="1">IFERROR(NOW()-F5,"")</f>
        <v>1.3880208338377997E-2</v>
      </c>
      <c r="H5" s="144">
        <v>45939.939930555556</v>
      </c>
      <c r="I5" s="142" t="str">
        <f>IFERROR(VLOOKUP(D5,DB!A:F,6,0),"")</f>
        <v>Generator-DG</v>
      </c>
      <c r="J5" s="65" t="str">
        <f>IFERROR(VLOOKUP(D5,DB!A:G,7,0),"")</f>
        <v>Vandalized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45939.963660300928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45939.963660300928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45939.963660300928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45939.963660300928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45939.963660300928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45939.963660300928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45939.963660300928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45939.963660300928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45939.963660300928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45939.963660300928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45939.963660300928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45939.963660300928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45939.963660300928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45939.963660300928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45939.963660300928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45939.963660300928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45939.963660300928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45939.963660300928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45939.963660300928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45939.963660300928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45939.963660300928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45939.963660300928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45939.963660300928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45939.963660300928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45939.963660300928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45939.963660300928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45939.963660300928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45939.963660300928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45939.963660300928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45939.963660300928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45939.963660300928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45939.963660300928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45939.963660300928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45939.963660300928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45939.963660300928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45939.963660300928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45939.963660300928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45939.963660300928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45939.963660300928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45939.963660300928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45939.963660300928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45939.963660300928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45939.963660300928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45939.963660300928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45939.963660300928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45939.963660300928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45939.963660300928</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45939.963660300928</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45939.963660300928</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45939.963660300928</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45939.963660300928</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45939.963660300928</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45939.963660300928</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45939.963660300928</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45939.963660300928</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45939.963660300928</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45939.963660300928</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45939.963660300928</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4C640662-6052-4AF0-8126-AE75B6D56C97}"/>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tabSelected="1"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38971</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133.23657696759619</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114.96382233796612</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25613</v>
      </c>
      <c r="E6" s="120" t="s">
        <v>38964</v>
      </c>
      <c r="F6" s="121">
        <v>45939.713171296295</v>
      </c>
      <c r="G6" s="122">
        <f ca="1">IFERROR(NOW()-F6,"-")</f>
        <v>0.25048900463298196</v>
      </c>
      <c r="H6" s="121">
        <v>45939.707615740743</v>
      </c>
      <c r="I6" s="18" t="str">
        <f>IFERROR(VLOOKUP(D6,DB!A:F,6,0),"")</f>
        <v>Generator-SG</v>
      </c>
      <c r="J6" s="18" t="str">
        <f>IFERROR(VLOOKUP(D6,DB!A:G,7,0),"")</f>
        <v>Vandalized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39060</v>
      </c>
      <c r="B7" s="18" t="str">
        <f>IFERROR(VLOOKUP(D7,DB!A:K,11,0),"")</f>
        <v>R2</v>
      </c>
      <c r="C7" s="18">
        <v>1</v>
      </c>
      <c r="D7" s="18" t="s">
        <v>29202</v>
      </c>
      <c r="E7" s="120" t="s">
        <v>38964</v>
      </c>
      <c r="F7" s="121">
        <v>45939.88484953704</v>
      </c>
      <c r="G7" s="122">
        <f ca="1">IFERROR(NOW()-F7,"-")</f>
        <v>7.8810763887304347E-2</v>
      </c>
      <c r="H7" s="121">
        <v>45939.879988425928</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45939.963660300928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45939.963660300928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45939.963660300928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45939.963660300928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45939.963660300928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45939.963660300928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45939.963660300928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45939.963660300928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45939.963660300928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45939.963660300928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45939.963660300928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45939.963660300928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45939.963660300928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45939.963660300928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45939.963660300928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45939.963660300928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45939.963660300928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45939.963660300928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45939.963660300928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45939.963660300928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45939.963660300928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45939.963660300928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45939.963660300928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45939.963660300928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45939.963660300928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45939.963660300928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45939.963660300928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45939.963660300928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45939.963660300928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45939.963660300928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45939.963660300928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45939.963660300928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45939.963660300928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45939.963660300928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45939.963660300928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45939.963660300928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45939.963660300928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45939.963660300928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45939.963660300928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45939.963660300928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45939.963660300928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45939.963660300928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45939.963660300928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45939.963660300928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45939.963660300928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45939.963660300928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45939.963660300928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45939.963660300928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45939.963660300928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45939.963660300928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45939.963660300928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45939.963660300928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45939.963660300928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45939.963660300928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45939.963660300928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45939.963660300928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45939.963660300928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45939.963660300928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45939.963660300928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45939.963660300928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45939.963660300928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45939.963660300928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45939.963660300928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45939.963660300928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45939.963660300928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45939.963660300928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45939.963660300928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45939.963660300928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45939.963660300928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45939.963660300928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45939.963660300928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45939.963660300928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45939.963660300928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45939.963660300928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45939.963660300928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45939.963660300928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45939.963660300928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45939.963660300928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45939.963660300928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45939.963660300928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45939.963660300928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45939.963660300928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45939.963660300928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45939.963660300928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45939.963660300928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45939.963660300928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45939.963660300928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45939.963660300928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45939.963660300928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45939.963660300928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45939.963660300928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45939.963660300928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45939.963660300928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45939.963660300928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45939.963660300928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45939.963660300928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45939.963660300928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45939.963660300928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45939.963660300928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45939.963660300928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45939.963660300928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45939.963660300928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45939.963660300928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45939.963660300928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45939.963660300928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45939.963660300928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45939.963660300928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45939.963660300928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45939.963660300928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45939.963660300928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45939.963660300928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45939.963660300928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45939.963660300928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45939.963660300928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45939.963660300928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45939.963660300928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45939.963660300928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45939.963660300928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45939.963660300928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45939.963660300928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45939.963660300928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45939.963660300928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45939.963660300928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45939.963660300928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45939.963660300928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45939.963660300928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45939.963660300928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45939.963660300928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45939.963660300928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45939.963660300928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45939.963660300928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45939.963660300928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45939.963660300928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45939.963660300928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45939.963660300928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45939.963660300928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45939.963660300928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45939.963660300928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45939.963660300928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45939.963660300928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45939.963660300928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45939.963660300928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45939.963660300928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45939.963660300928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45939.963660300928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45939.963660300928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45939.963660300928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45939.963660300928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45939.963660300928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45939.963660300928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45939.963660300928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45939.963660300928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45939.963660300928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45939.963660300928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45939.963660300928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45939.963660300928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45939.963660300928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45939.963660300928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45939.963660300928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45939.963660300928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45939.963660300928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45939.963660300928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45939.963660300928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45939.963660300928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45939.963660300928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45939.963660300928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45939.963660300928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45939.963660300928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45939.963660300928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45939.963660300928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45939.963660300928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45939.963660300928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45939.963660300928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45939.963660300928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45939.963660300928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45939.963660300928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45939.963660300928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45939.963660300928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45939.963660300928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45939.963660300928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45939.963660300928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45939.963660300928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45939.963660300928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45939.963660300928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45939.963660300928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45939.963660300928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45939.963660300928</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45939.963660300928</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45939.963660300928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45939.963660300928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45939.963660300928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45939.963660300928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45939.963660300928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45939.963660300928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45939.963660300928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45939.963660300928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45939.963660300928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45939.963660300928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45939.963660300928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45939.963660300928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45939.963660300928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45939.963660300928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45939.963660300928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45939.963660300928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45939.963660300928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45939.963660300928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45939.963660300928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45939.963660300928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45939.963660300928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45939.963660300928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45939.963660300928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45939.963660300928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45939.963660300928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45939.963660300928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45939.963660300928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45939.963660300928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45939.963660300928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45939.963660300928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45939.963660300928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45939.963660300928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45939.963660300928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45939.963660300928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45939.963660300928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45939.963660300928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45939.963660300928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45939.963660300928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45939.963660300928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45939.963660300928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45939.963660300928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45939.963660300928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45939.963660300928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45939.963660300928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45939.963660300928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45939.963660300928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45939.963660300928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45939.963660300928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45939.963660300928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45939.963660300928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45939.963660300928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45939.963660300928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45939.963660300928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45939.963660300928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45939.963660300928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45939.963660300928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45939.963660300928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45939.963660300928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45939.963660300928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45939.963660300928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45939.963660300928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45939.963660300928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45939.963660300928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45939.963660300928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45939.963660300928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45939.963660300928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45939.963660300928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45939.963660300928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45939.963660300928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45939.963660300928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45939.963660300928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45939.963660300928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45939.963660300928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45939.963660300928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45939.963660300928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45939.963660300928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45939.963660300928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45939.963660300928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45939.963660300928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45939.963660300928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45939.963660300928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45939.963660300928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45939.963660300928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45939.963660300928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45939.963660300928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45939.963660300928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45939.963660300928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45939.963660300928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45939.963660300928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45939.963660300928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45939.963660300928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45939.963660300928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45939.963660300928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45939.963660300928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45939.963660300928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45939.963660300928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45939.963660300928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45939.963660300928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45939.963660300928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45939.963660300928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45939.963660300928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45939.963660300928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45939.963660300928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45939.963660300928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45939.963660300928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45939.963660300928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45939.963660300928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45939.963660300928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45939.963660300928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45939.963660300928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45939.963660300928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45939.963660300928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45939.963660300928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45939.963660300928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45939.963660300928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45939.963660300928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45939.963660300928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45939.963660300928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45939.963660300928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45939.963660300928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45939.963660300928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45939.963660300928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45939.963660300928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45939.963660300928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45939.963660300928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45939.963660300928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45939.963660300928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45939.963660300928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45939.963660300928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45939.963660300928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45939.963660300928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45939.963660300928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45939.963660300928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45939.963660300928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45939.963660300928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45939.963660300928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45939.963660300928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45939.963660300928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45939.963660300928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45939.963660300928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45939.963660300928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45939.963660300928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45939.963660300928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45939.963660300928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45939.963660300928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45939.963660300928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45939.963660300928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45939.963660300928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45939.963660300928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45939.963660300928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45939.963660300928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45939.963660300928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45939.963660300928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45939.963660300928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45939.963660300928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45939.963660300928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45939.963660300928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45939.963660300928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45939.963660300928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45939.963660300928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45939.963660300928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45939.963660300928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45939.963660300928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45939.963660300928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45939.963660300928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45939.963660300928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45939.963660300928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45939.963660300928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45939.963660300928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45939.963660300928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45939.963660300928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45939.963660300928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45939.963660300928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45939.963660300928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45939.963660300928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45939.963660300928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45939.963660300928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45939.963660300928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45939.963660300928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45939.963660300928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45939.963660300928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45939.963660300928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45939.963660300928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45939.963660300928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45939.963660300928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45939.963660300928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45939.963660300928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45939.963660300928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45939.963660300928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45939.963660300928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45939.963660300928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45939.963660300928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45939.963660300928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45939.963660300928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45939.963660300928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45939.963660300928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45939.963660300928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45939.963660300928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45939.963660300928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45939.963660300928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45939.963660300928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45939.963660300928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45939.963660300928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45939.963660300928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45939.963660300928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45939.963660300928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45939.963660300928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45939.963660300928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45939.963660300928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45939.963660300928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45939.963660300928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45939.963660300928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45939.963660300928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45939.963660300928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45939.963660300928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45939.963660300928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45939.963660300928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45939.963660300928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45939.963660300928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45939.963660300928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45939.963660300928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45939.963660300928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45939.963660300928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45939.963660300928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45939.963660300928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45939.963660300928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45939.963660300928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45939.963660300928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45939.963660300928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45939.963660300928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45939.963660300928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45939.963660300928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45939.963660300928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45939.963660300928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45939.963660300928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45939.963660300928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45939.963660300928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45939.963660300928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45939.963660300928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45939.963660300928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45939.963660300928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45939.963660300928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45939.963660300928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45939.963660300928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45939.963660300928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45939.963660300928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45939.963660300928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45939.963660300928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45939.963660300928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45939.963660300928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45939.963660300928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45939.963660300928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45939.963660300928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45939.963660300928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45939.963660300928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45939.963660300928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45939.963660300928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45939.963660300928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45939.963660300928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45939.963660300928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45939.963660300928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45939.963660300928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45939.963660300928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45939.963660300928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45939.963660300928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45939.963660300928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45939.963660300928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45939.963660300928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45939.963660300928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45939.963660300928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45939.963660300928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45939.963660300928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45939.963660300928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45939.963660300928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45939.963660300928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45939.963660300928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45939.963660300928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45939.963660300928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45939.963660300928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45939.963660300928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45939.963660300928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45939.963660300928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45939.963660300928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45939.963660300928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45939.963660300928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45939.963660300928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45939.963660300928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45939.963660300928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45939.963660300928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45939.963660300928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45939.963660300928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45939.963660300928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45939.963660300928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45939.963660300928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45939.963660300928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45939.963660300928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45939.963660300928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45939.963660300928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45939.963660300928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45939.963660300928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45939.963660300928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45939.963660300928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45939.963660300928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45939.963660300928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45939.963660300928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45939.963660300928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45939.963660300928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45939.963660300928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45939.963660300928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45939.963660300928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45939.963660300928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45939.963660300928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45939.963660300928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45939.963660300928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45939.963660300928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45939.963660300928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45939.963660300928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45939.963660300928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45939.963660300928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45939.963660300928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45939.963660300928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45939.963660300928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45939.963660300928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45939.963660300928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45939.963660300928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45939.963660300928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45939.963660300928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45939.963660300928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45939.963660300928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45939.963660300928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45939.963660300928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45939.963660300928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45939.963660300928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45939.963660300928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45939.963660300928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45939.963660300928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45939.963660300928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45939.963660300928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45939.963660300928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45939.963660300928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45939.963660300928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45939.963660300928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45939.963660300928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45939.963660300928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45939.963660300928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45939.963660300928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45939.963660300928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45939.963660300928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45939.963660300928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45939.963660300928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45939.963660300928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45939.963660300928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45939.963660300928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45939.963660300928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45939.963660300928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45939.963660300928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45939.963660300928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45939.963660300928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45939.963660300928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45939.963660300928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45939.963660300928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45939.963660300928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45939.963660300928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45939.963660300928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45939.963660300928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45939.963660300928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45939.963660300928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45939.963660300928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45939.963660300928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45939.963660300928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45939.963660300928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45939.963660300928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45939.963660300928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45939.963660300928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45939.963660300928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45939.963660300928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45939.963660300928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45939.963660300928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45939.963660300928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45939.963660300928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45939.963660300928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45939.963660300928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45939.963660300928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45939.963660300928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45939.963660300928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45939.963660300928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45939.963660300928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45939.963660300928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45939.963660300928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45939.963660300928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45939.963660300928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45939.963660300928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45939.963660300928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45939.963660300928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45939.963660300928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45939.963660300928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45939.963660300928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45939.963660300928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45939.963660300928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45939.963660300928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45939.963660300928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45939.963660300928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45939.963660300928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45939.963660300928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45939.963660300928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45939.963660300928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45939.963660300928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45939.963660300928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45939.963660300928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45939.963660300928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45939.963660300928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45939.963660300928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45939.963660300928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45939.963660300928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45939.963660300928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45939.963660300928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45939.963660300928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45939.963660300928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45939.963660300928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45939.963660300928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45939.963660300928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45939.963660300928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45939.963660300928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45939.963660300928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45939.963660300928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45939.963660300928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45939.963660300928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45939.963660300928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45939.963660300928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45939.963660300928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45939.963660300928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45939.963660300928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45939.963660300928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45939.963660300928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45939.963660300928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45939.963660300928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45939.963660300928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45939.963660300928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45939.963660300928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45939.963660300928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45939.963660300928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45939.963660300928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45939.963660300928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45939.963660300928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45939.963660300928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45939.963660300928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45939.963660300928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45939.963660300928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45939.963660300928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45939.963660300928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45939.963660300928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45939.963660300928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45939.963660300928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45939.963660300928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45939.963660300928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45939.963660300928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45939.963660300928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45939.963660300928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45939.963660300928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45939.963660300928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45939.963660300928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45939.963660300928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45939.963660300928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45939.963660300928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45939.963660300928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45939.963660300928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45939.963660300928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45939.963660300928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45939.963660300928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45939.963660300928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45939.963660300928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45939.963660300928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45939.963660300928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45939.963660300928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45939.963660300928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45939.963660300928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45939.963660300928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45939.963660300928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45939.963660300928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45939.963660300928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45939.963660300928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45939.963660300928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45939.963660300928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45939.963660300928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45939.963660300928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45939.963660300928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45939.963660300928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45939.963660300928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45939.963660300928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45939.963660300928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45939.963660300928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45939.963660300928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45939.963660300928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45939.963660300928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45939.963660300928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45939.963660300928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45939.963660300928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45939.963660300928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45939.963660300928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45939.963660300928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45939.963660300928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45939.963660300928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45939.963660300928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45939.963660300928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45939.963660300928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45939.963660300928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45939.963660300928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45939.963660300928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45939.963660300928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45939.963660300928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45939.963660300928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45939.963660300928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45939.963660300928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45939.963660300928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45939.963660300928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45939.963660300928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45939.963660300928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45939.963660300928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45939.963660300928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45939.963660300928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45939.963660300928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45939.963660300928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45939.963660300928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45939.963660300928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45939.963660300928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45939.963660300928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45939.963660300928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45939.963660300928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45939.963660300928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45939.963660300928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45939.963660300928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45939.963660300928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45939.963660300928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45939.963660300928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45939.963660300928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45939.963660300928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45939.963660300928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45939.963660300928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45939.963660300928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45939.963660300928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45939.963660300928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45939.963660300928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45939.963660300928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45939.963660300928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45939.963660300928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45939.963660300928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45939.963660300928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45939.963660300928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45939.963660300928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45939.963660300928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45939.963660300928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45939.963660300928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45939.963660300928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45939.963660300928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45939.963660300928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45939.963660300928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45939.963660300928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45939.963660300928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45939.963660300928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45939.963660300928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45939.963660300928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45939.963660300928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45939.963660300928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45939.963660300928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45939.963660300928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45939.963660300928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45939.963660300928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45939.963660300928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45939.963660300928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45939.963660300928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45939.963660300928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45939.963660300928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45939.963660300928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45939.963660300928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45939.963660300928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45939.963660300928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45939.963660300928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45939.963660300928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45939.963660300928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45939.963660300928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45939.963660300928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45939.963660300928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45939.963660300928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45939.963660300928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45939.963660300928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45939.963660300928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45939.963660300928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45939.963660300928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45939.963660300928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45939.963660300928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45939.963660300928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45939.963660300928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45939.963660300928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45939.963660300928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45939.963660300928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45939.963660300928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45939.963660300928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45939.963660300928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45939.963660300928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45939.963660300928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45939.963660300928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45939.963660300928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45939.963660300928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45939.963660300928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45939.963660300928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45939.963660300928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45939.963660300928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45939.963660300928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45939.963660300928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45939.963660300928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45939.963660300928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45939.963660300928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45939.963660300928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45939.963660300928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45939.963660300928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45939.963660300928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45939.963660300928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45939.963660300928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45939.963660300928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45939.963660300928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45939.963660300928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45939.963660300928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45939.963660300928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45939.963660300928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45939.963660300928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45939.963660300928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45939.963660300928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45939.963660300928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45939.963660300928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45939.963660300928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45939.963660300928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45939.963660300928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45939.963660300928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45939.963660300928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45939.963660300928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45939.963660300928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45939.963660300928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45939.963660300928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45939.963660300928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45939.963660300928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45939.963660300928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45939.963660300928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45939.963660300928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45939.963660300928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45939.963660300928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45939.963660300928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45939.963660300928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45939.963660300928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45939.963660300928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45939.963660300928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45939.963660300928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45939.963660300928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45939.963660300928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45939.963660300928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45939.963660300928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45939.963660300928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45939.963660300928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45939.963660300928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45939.963660300928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45939.963660300928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45939.963660300928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45939.963660300928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45939.963660300928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45939.963660300928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45939.963660300928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45939.963660300928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45939.963660300928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45939.963660300928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45939.963660300928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45939.963660300928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45939.963660300928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45939.963660300928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45939.963660300928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45939.963660300928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45939.963660300928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45939.963660300928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45939.963660300928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45939.963660300928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45939.963660300928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45939.963660300928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45939.963660300928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45939.963660300928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45939.963660300928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45939.963660300928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45939.963660300928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45939.963660300928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45939.963660300928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45939.963660300928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45939.963660300928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45939.963660300928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45939.963660300928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45939.963660300928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45939.963660300928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45939.963660300928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45939.963660300928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45939.963660300928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45939.963660300928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45939.963660300928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45939.963660300928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45939.963660300928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45939.963660300928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45939.963660300928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45939.963660300928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45939.963660300928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45939.963660300928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45939.963660300928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45939.963660300928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45939.963660300928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45939.963660300928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45939.963660300928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45939.963660300928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45939.963660300928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45939.963660300928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45939.963660300928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45939.963660300928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45939.963660300928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45939.963660300928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45939.963660300928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45939.963660300928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45939.963660300928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45939.963660300928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45939.963660300928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45939.963660300928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45939.963660300928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45939.963660300928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45939.963660300928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45939.963660300928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45939.963660300928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45939.963660300928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45939.963660300928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45939.963660300928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45939.963660300928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45939.963660300928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45939.963660300928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45939.963660300928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45939.963660300928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45939.963660300928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45939.963660300928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45939.963660300928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45939.963660300928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45939.963660300928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45939.963660300928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45939.963660300928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45939.963660300928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45939.963660300928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45939.963660300928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45939.963660300928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45939.963660300928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45939.963660300928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45939.963660300928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45939.963660300928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45939.963660300928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45939.963660300928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45939.963660300928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45939.963660300928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45939.963660300928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45939.963660300928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45939.963660300928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45939.963660300928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45939.963660300928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45939.963660300928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45939.963660300928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45939.963660300928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45939.963660300928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45939.963660300928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45939.963660300928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45939.963660300928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45939.963660300928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45939.963660300928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45939.963660300928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45939.963660300928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45939.963660300928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45939.963660300928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45939.963660300928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45939.963660300928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45939.963660300928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45939.963660300928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45939.963660300928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45939.963660300928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45939.963660300928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45939.963660300928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45939.963660300928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45939.963660300928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45939.963660300928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45939.963660300928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45939.963660300928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45939.963660300928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45939.963660300928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45939.963660300928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45939.963660300928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45939.963660300928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45939.963660300928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45939.963660300928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45939.963660300928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45939.963660300928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45939.963660300928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45939.963660300928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45939.963660300928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45939.963660300928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45939.963660300928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45939.963660300928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45939.963660300928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45939.963660300928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45939.963660300928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45939.963660300928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45939.963660300928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45939.963660300928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45939.963660300928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45939.963660300928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45939.963660300928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45939.963660300928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45939.963660300928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45939.963660300928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45939.963660300928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45939.963660300928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45939.963660300928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45939.963660300928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45939.963660300928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45939.963660300928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45939.963660300928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45939.963660300928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45939.963660300928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45939.963660300928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45939.963660300928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45939.963660300928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45939.963660300928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45939.963660300928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45939.963660300928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45939.963660300928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45939.963660300928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45939.963660300928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45939.963660300928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45939.963660300928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45939.963660300928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45939.963660300928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45939.963660300928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45939.963660300928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45939.963660300928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45939.963660300928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45939.963660300928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45939.963660300928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45939.963660300928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45939.963660300928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45939.963660300928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45939.963660300928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45939.963660300928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45939.963660300928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45939.963660300928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45939.963660300928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45939.963660300928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45939.963660300928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45939.963660300928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45939.963660300928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45939.963660300928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45939.963660300928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45939.963660300928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45939.963660300928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45939.963660300928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45939.963660300928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45939.963660300928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45939.963660300928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45939.963660300928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45939.963660300928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45939.963660300928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45939.963660300928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45939.963660300928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45939.963660300928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45939.963660300928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45939.963660300928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45939.963660300928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45939.963660300928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45939.963660300928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45939.963660300928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45939.963660300928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45939.963660300928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45939.963660300928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45939.963660300928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45939.963660300928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45939.963660300928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45939.963660300928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45939.963660300928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45939.963660300928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45939.963660300928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45939.963660300928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45939.963660300928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45939.963660300928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45939.963660300928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45939.963660300928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45939.963660300928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45939.963660300928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45939.963660300928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45939.963660300928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45939.963660300928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45939.963660300928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45939.963660300928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45939.963660300928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45939.963660300928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45939.963660300928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45939.963660300928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45939.963660300928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45939.963660300928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45939.963660300928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45939.963660300928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45939.963660300928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45939.963660300928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45939.963660300928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45939.963660300928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45939.963660300928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45939.963660300928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45939.963660300928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45939.963660300928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45939.963660300928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45939.963660300928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45939.963660300928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45939.963660300928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45939.963660300928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45939.963660300928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45939.963660300928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45939.963660300928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45939.963660300928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45939.963660300928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45939.963660300928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45939.963660300928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45939.963660300928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45939.963660300928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45939.963660300928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45939.963660300928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45939.963660300928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45939.963660300928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45939.963660300928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45939.963660300928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45939.963660300928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45939.963660300928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45939.963660300928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45939.963660300928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45939.963660300928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45939.963660300928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45939.963660300928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45939.963660300928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45939.963660300928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45939.963660300928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45939.963660300928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45939.963660300928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45939.963660300928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45939.963660300928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45939.963660300928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45939.963660300928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45939.963660300928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45939.963660300928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45939.963660300928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45939.963660300928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45939.963660300928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45939.963660300928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45939.963660300928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45939.963660300928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45939.963660300928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45939.963660300928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45939.963660300928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45939.963660300928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45939.963660300928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45939.963660300928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45939.963660300928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45939.963660300928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45939.963660300928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45939.963660300928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45939.963660300928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45939.963660300928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45939.963660300928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45939.963660300928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45939.963660300928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45939.963660300928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45939.963660300928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45939.963660300928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45939.963660300928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45939.963660300928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45939.963660300928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45939.963660300928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45939.963660300928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45939.963660300928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45939.963660300928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45939.963660300928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45939.963660300928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45939.963660300928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45939.963660300928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45939.963660300928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45939.963660300928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45939.963660300928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45939.963660300928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45939.963660300928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45939.963660300928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45939.963660300928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45939.963660300928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45939.963660300928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45939.963660300928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45939.963660300928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45939.963660300928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45939.963660300928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45939.963660300928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45939.963660300928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45939.963660300928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45939.963660300928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45939.963660300928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45939.963660300928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45939.963660300928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45939.963660300928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45939.963660300928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45939.963660300928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45939.963660300928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45939.963660300928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45939.963660300928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45939.963660300928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45939.963660300928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45939.963660300928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45939.963660300928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45939.963660300928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45939.963660300928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45939.963660300928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45939.963660300928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45939.963660300928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45939.963660300928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45939.963660300928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45939.963660300928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45939.963660300928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45939.963660300928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45939.963660300928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45939.963660300928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45939.963660300928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45939.963660300928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45939.963660300928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45939.963660300928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45939.963660300928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45939.963660300928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45939.963660300928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45939.963660300928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45939.963660300928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45939.963660300928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45939.963660300928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45939.963660300928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45939.963660300928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45939.963660300928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45939.963660300928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45939.963660300928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45939.963660300928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45939.963660300928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45939.963660300928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45939.963660300928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45939.963660300928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45939.963660300928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45939.963660300928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45939.963660300928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45939.963660300928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45939.963660300928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45939.963660300928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45939.963660300928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45939.963660300928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45939.963660300928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45939.963660300928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45939.963660300928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45939.963660300928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45939.963660300928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45939.963660300928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45939.963660300928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45939.963660300928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45939.963660300928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45939.963660300928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45939.963660300928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45939.963660300928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45939.963660300928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45939.963660300928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45939.963660300928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45939.963660300928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45939.963660300928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45939.963660300928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45939.963660300928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45939.963660300928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45939.963660300928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45939.963660300928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45939.963660300928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45939.963660300928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45939.963660300928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45939.963660300928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45939.963660300928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45939.963660300928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45939.963660300928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45939.963660300928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45939.963660300928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45939.963660300928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45939.963660300928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45939.963660300928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45939.963660300928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45939.963660300928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45939.963660300928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45939.963660300928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45939.963660300928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45939.963660300928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45939.963660300928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45939.963660300928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45939.963660300928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45939.963660300928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45939.963660300928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45939.963660300928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45939.963660300928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45939.963660300928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45939.963660300928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45939.963660300928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45939.963660300928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45939.963660300928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45939.963660300928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45939.963660300928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45939.963660300928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45939.963660300928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45939.963660300928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45939.963660300928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45939.963660300928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45939.963660300928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45939.963660300928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45939.963660300928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45939.963660300928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45939.963660300928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45939.963660300928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45939.963660300928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45939.963660300928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45939.963660300928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45939.963660300928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45939.963660300928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45939.963660300928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45939.963660300928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45939.963660300928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45939.963660300928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45939.963660300928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45939.963660300928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45939.963660300928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45939.963660300928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45939.963660300928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45939.963660300928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45939.963660300928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45939.963660300928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45939.963660300928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45939.963660300928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45939.963660300928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45939.963660300928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45939.963660300928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45939.963660300928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45939.963660300928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45939.963660300928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45939.963660300928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45939.963660300928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45939.963660300928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45939.963660300928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45939.963660300928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45939.963660300928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45939.963660300928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45939.963660300928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45939.963660300928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45939.963660300928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45939.963660300928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45939.963660300928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45939.963660300928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45939.963660300928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45939.963660300928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45939.963660300928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45939.963660300928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45939.963660300928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45939.963660300928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45939.963660300928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45939.963660300928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45939.963660300928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45939.963660300928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45939.963660300928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45939.963660300928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45939.963660300928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45939.963660300928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45939.963660300928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45939.963660300928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45939.963660300928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45939.963660300928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45939.963660300928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45939.963660300928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45939.963660300928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45939.963660300928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45939.963660300928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45939.963660300928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45939.963660300928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45939.963660300928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45939.963660300928</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236.48294270833139</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3</v>
      </c>
      <c r="D3" s="99" t="s">
        <v>36646</v>
      </c>
      <c r="E3" s="104" t="s">
        <v>38964</v>
      </c>
      <c r="F3" s="131">
        <v>45939.557245370372</v>
      </c>
      <c r="G3" s="132">
        <f ca="1">IFERROR(NOW()-F3,"")</f>
        <v>0.40641493055591127</v>
      </c>
      <c r="H3" s="131">
        <v>45939.542118055557</v>
      </c>
      <c r="I3" s="127" t="str">
        <f>IFERROR(VLOOKUP(D3,DB!A:F,6,0),"")</f>
        <v>Generator-SG</v>
      </c>
      <c r="J3" s="127" t="str">
        <f>IFERROR(VLOOKUP(D3,DB!A:G,7,0),"")</f>
        <v>Weak</v>
      </c>
      <c r="K3" s="133" t="s">
        <v>39065</v>
      </c>
      <c r="L3" s="129" t="str">
        <f>IFERROR(VLOOKUP(D3,DB!A:I,9,0),"")</f>
        <v>Latis</v>
      </c>
    </row>
    <row r="4" spans="1:16" ht="15" customHeight="1">
      <c r="A4" s="127"/>
      <c r="B4" s="127" t="str">
        <f>IFERROR(VLOOKUP(D4,DB!A:K,11,0),"")</f>
        <v/>
      </c>
      <c r="C4" s="128"/>
      <c r="D4" s="129"/>
      <c r="E4" s="130"/>
      <c r="F4" s="131"/>
      <c r="G4" s="132">
        <f ca="1">IFERROR(NOW()-F4,"")</f>
        <v>45939.963660300928</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45939.963660300928</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45939.963660300928</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45939.963660300928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45939.963660300928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45939.963660300928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45939.963660300928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45939.963660300928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45939.963660300928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45939.963660300928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45939.963660300928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45939.963660300928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45939.963660300928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45939.963660300928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45939.963660300928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45939.963660300928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45939.963660300928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45939.963660300928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45939.963660300928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45939.963660300928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45939.963660300928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45939.963660300928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45939.963660300928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45939.963660300928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45939.963660300928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45939.963660300928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45939.963660300928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45939.963660300928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45939.963660300928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45939.963660300928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45939.963660300928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45939.963660300928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45939.963660300928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45939.963660300928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45939.963660300928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45939.963660300928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45939.963660300928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45939.963660300928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45939.963660300928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45939.963660300928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45939.963660300928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45939.963660300928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45939.963660300928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45939.963660300928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45939.963660300928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45939.963660300928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45939.963660300928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45939.963660300928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45939.963660300928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45939.963660300928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45939.963660300928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45939.963660300928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45939.963660300928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45939.963660300928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45939.963660300928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45939.963660300928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45939.963660300928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45939.963660300928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45939.963660300928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45939.963660300928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45939.963660300928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45939.963660300928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45939.963660300928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45939.963660300928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45939.963660300928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45939.963660300928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45939.963660300928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45939.963660300928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45939.963660300928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45939.963660300928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45939.963660300928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45939.963660300928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45939.963660300928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45939.963660300928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45939.963660300928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45939.963660300928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45939.963660300928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45939.963660300928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45939.963660300928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45939.963660300928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45939.963660300928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45939.963660300928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45939.963660300928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45939.963660300928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45939.963660300928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45939.963660300928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45939.963660300928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45939.963660300928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45939.963660300928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45939.963660300928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45939.963660300928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45939.963660300928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45939.963660300928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45939.963660300928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45939.963660300928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45939.963660300928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45939.963660300928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45939.963660300928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45939.963660300928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45939.963660300928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45939.963660300928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45939.963660300928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45939.963660300928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45939.963660300928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45939.963660300928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45939.963660300928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45939.963660300928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45939.963660300928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45939.963660300928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45939.963660300928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45939.963660300928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45939.963660300928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45939.963660300928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45939.963660300928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45939.963660300928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45939.963660300928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45939.963660300928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45939.963660300928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45939.963660300928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45939.963660300928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45939.963660300928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45939.963660300928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45939.963660300928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45939.963660300928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45939.963660300928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45939.963660300928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45939.963660300928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45939.963660300928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45939.963660300928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45939.963660300928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45939.963660300928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45939.963660300928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45939.963660300928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45939.963660300928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45939.963660300928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45939.963660300928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45939.963660300928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45939.963660300928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45939.963660300928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45939.963660300928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45939.963660300928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45939.963660300928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45939.963660300928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45939.963660300928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45939.963660300928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45939.963660300928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45939.963660300928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45939.963660300928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45939.963660300928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45939.963660300928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45939.963660300928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45939.963660300928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45939.963660300928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45939.963660300928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45939.963660300928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45939.963660300928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45939.963660300928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45939.963660300928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45939.963660300928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45939.963660300928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45939.963660300928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45939.963660300928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45939.963660300928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45939.963660300928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45939.963660300928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45939.963660300928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45939.963660300928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45939.963660300928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45939.963660300928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45939.963660300928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45939.963660300928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45939.963660300928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45939.963660300928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45939.963660300928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45939.963660300928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45939.963660300928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45939.963660300928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45939.963660300928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45939.963660300928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45939.963660300928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45939.963660300928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45939.963660300928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45939.963660300928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45939.963660300928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45939.963660300928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45939.963660300928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45939.963660300928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45939.963660300928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45939.963660300928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45939.963660300928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45939.963660300928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45939.963660300928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45939.963660300928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45939.963660300928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45939.963660300928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45939.963660300928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45939.963660300928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45939.963660300928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45939.963660300928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45939.963660300928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45939.963660300928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45939.963660300928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45939.963660300928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45939.963660300928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45939.963660300928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45939.963660300928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45939.963660300928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45939.963660300928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45939.963660300928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45939.963660300928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45939.963660300928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45939.963660300928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45939.963660300928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45939.963660300928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45939.963660300928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45939.963660300928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45939.963660300928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45939.963660300928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45939.963660300928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45939.963660300928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45939.963660300928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45939.963660300928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45939.963660300928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45939.963660300928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45939.963660300928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45939.963660300928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45939.963660300928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45939.963660300928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45939.963660300928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45939.963660300928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45939.963660300928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45939.963660300928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45939.963660300928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45939.963660300928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45939.963660300928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45939.963660300928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45939.963660300928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45939.963660300928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45939.963660300928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45939.963660300928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45939.963660300928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45939.963660300928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45939.963660300928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45939.963660300928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45939.963660300928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45939.963660300928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45939.963660300928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45939.963660300928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45939.963660300928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45939.963660300928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45939.963660300928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45939.963660300928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45939.963660300928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45939.963660300928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45939.963660300928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45939.963660300928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45939.963660300928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45939.963660300928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45939.963660300928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45939.963660300928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45939.963660300928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45939.963660300928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45939.963660300928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45939.963660300928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45939.963660300928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45939.963660300928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45939.963660300928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45939.963660300928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45939.963660300928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45939.963660300928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45939.963660300928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45939.963660300928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45939.963660300928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45939.963660300928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45939.963660300928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45939.963660300928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45939.963660300928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45939.963660300928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45939.963660300928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45939.963660300928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45939.963660300928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45939.963660300928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45939.963660300928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45939.963660300928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45939.963660300928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45939.963660300928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45939.963660300928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45939.963660300928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45939.963660300928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45939.963660300928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45939.963660300928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45939.963660300928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45939.963660300928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45939.963660300928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45939.963660300928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45939.963660300928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45939.963660300928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45939.963660300928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45939.963660300928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45939.963660300928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45939.963660300928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45939.963660300928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45939.963660300928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45939.963660300928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45939.963660300928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45939.963660300928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45939.963660300928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45939.963660300928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45939.963660300928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45939.963660300928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45939.963660300928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45939.963660300928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45939.963660300928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45939.963660300928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45939.963660300928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45939.963660300928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45939.963660300928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45939.963660300928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45939.963660300928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45939.963660300928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45939.963660300928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45939.963660300928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45939.963660300928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45939.963660300928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45939.963660300928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45939.963660300928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45939.963660300928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45939.963660300928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45939.963660300928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45939.963660300928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45939.963660300928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45939.963660300928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45939.963660300928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45939.963660300928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45939.963660300928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45939.963660300928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45939.963660300928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45939.963660300928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45939.963660300928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45939.963660300928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45939.963660300928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45939.963660300928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45939.963660300928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45939.963660300928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45939.963660300928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45939.963660300928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45939.963660300928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45939.963660300928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45939.963660300928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45939.963660300928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45939.963660300928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45939.963660300928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45939.963660300928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45939.963660300928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45939.963660300928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45939.963660300928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45939.963660300928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45939.963660300928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45939.963660300928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45939.963660300928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45939.963660300928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45939.963660300928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45939.963660300928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45939.963660300928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45939.963660300928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45939.963660300928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45939.963660300928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45939.963660300928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45939.963660300928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45939.963660300928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45939.963660300928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45939.963660300928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45939.963660300928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45939.963660300928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45939.963660300928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45939.963660300928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45939.963660300928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45939.963660300928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45939.963660300928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45939.963660300928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45939.963660300928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45939.963660300928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45939.963660300928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45939.963660300928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45939.963660300928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45939.963660300928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45939.963660300928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45939.963660300928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45939.963660300928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45939.963660300928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45939.963660300928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45939.963660300928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45939.963660300928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45939.963660300928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45939.963660300928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45939.963660300928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45939.963660300928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45939.963660300928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45939.963660300928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45939.963660300928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45939.963660300928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45939.963660300928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45939.963660300928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45939.963660300928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45939.963660300928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45939.963660300928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45939.963660300928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45939.963660300928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45939.963660300928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45939.963660300928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45939.963660300928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45939.963660300928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45939.963660300928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45939.963660300928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45939.963660300928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45939.963660300928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45939.963660300928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45939.963660300928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45939.963660300928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45939.963660300928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45939.963660300928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45939.963660300928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45939.963660300928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45939.963660300928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45939.963660300928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45939.963660300928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45939.963660300928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45939.963660300928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45939.963660300928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45939.963660300928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45939.963660300928</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45939.963660300928</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45939.963660300928</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45939.963660300928</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45939.963660300928</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45939.963660300928</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45939.963660300928</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45939.963660300928</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45939.963660300928</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45939.963660300928</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45939.963660300928</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45939.963660300928</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45939.963660300928</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3">
        <f ca="1">IFERROR(NOW()-F2,"")</f>
        <v>48.131600115739275</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38971</v>
      </c>
      <c r="F3" s="38">
        <v>45926.188877314817</v>
      </c>
      <c r="G3" s="163">
        <f t="shared" ref="G3" ca="1" si="0">IFERROR(NOW()-F3,"")</f>
        <v>13.774782986110949</v>
      </c>
      <c r="H3" s="38">
        <v>45926.158159722225</v>
      </c>
      <c r="I3" s="37" t="str">
        <f>IFERROR(VLOOKUP(D3,DB!A:F,6,0),"")</f>
        <v>SCECO</v>
      </c>
      <c r="J3" s="37" t="str">
        <f>IFERROR(VLOOKUP(D3,DB!A:G,7,0),"")</f>
        <v>Good</v>
      </c>
      <c r="K3" s="37" t="s">
        <v>39069</v>
      </c>
      <c r="L3" s="37" t="str">
        <f>IFERROR(VLOOKUP(D3,DB!A:I,9,0),"")</f>
        <v>Latis</v>
      </c>
      <c r="M3" s="125"/>
    </row>
    <row r="4" spans="1:13" ht="15">
      <c r="A4" s="126" t="s">
        <v>39070</v>
      </c>
      <c r="B4" s="37" t="str">
        <f>IFERROR(VLOOKUP(D4,DB!A:K,11,0),"")</f>
        <v>R5</v>
      </c>
      <c r="C4" s="37">
        <v>1</v>
      </c>
      <c r="D4" s="37" t="s">
        <v>35903</v>
      </c>
      <c r="E4" s="37" t="s">
        <v>38964</v>
      </c>
      <c r="F4" s="38">
        <v>45939.885000000002</v>
      </c>
      <c r="G4" s="39">
        <f t="shared" ref="G4:G19" ca="1" si="1">IFERROR(NOW()-F4,"")</f>
        <v>7.8660300925548654E-2</v>
      </c>
      <c r="H4" s="38">
        <v>45939.879293981481</v>
      </c>
      <c r="I4" s="37" t="str">
        <f>IFERROR(VLOOKUP(D4,DB!A:F,6,0),"")</f>
        <v>Generator-SG</v>
      </c>
      <c r="J4" s="37" t="str">
        <f>IFERROR(VLOOKUP(D4,DB!A:G,7,0),"")</f>
        <v>Dead</v>
      </c>
      <c r="K4" s="37" t="s">
        <v>39071</v>
      </c>
      <c r="L4" s="37" t="str">
        <f>IFERROR(VLOOKUP(D4,DB!A:I,9,0),"")</f>
        <v>Latis</v>
      </c>
    </row>
    <row r="5" spans="1:13" ht="15">
      <c r="A5" s="37" t="s">
        <v>39072</v>
      </c>
      <c r="B5" s="37" t="str">
        <f>IFERROR(VLOOKUP(D5,DB!A:K,11,0),"")</f>
        <v>R5</v>
      </c>
      <c r="C5" s="37">
        <v>1</v>
      </c>
      <c r="D5" s="37" t="s">
        <v>35264</v>
      </c>
      <c r="E5" s="37" t="s">
        <v>38964</v>
      </c>
      <c r="F5" s="38">
        <v>45939.92255787037</v>
      </c>
      <c r="G5" s="39">
        <f t="shared" ca="1" si="1"/>
        <v>4.1102430557657499E-2</v>
      </c>
      <c r="H5" s="38">
        <v>45939.912442129629</v>
      </c>
      <c r="I5" s="37" t="str">
        <f>IFERROR(VLOOKUP(D5,DB!A:F,6,0),"")</f>
        <v>Generator-SG</v>
      </c>
      <c r="J5" s="37" t="str">
        <f>IFERROR(VLOOKUP(D5,DB!A:G,7,0),"")</f>
        <v>Dead</v>
      </c>
      <c r="K5" s="37" t="s">
        <v>39073</v>
      </c>
      <c r="L5" s="37" t="str">
        <f>IFERROR(VLOOKUP(D5,DB!A:I,9,0),"")</f>
        <v>Latis</v>
      </c>
    </row>
    <row r="6" spans="1:13" ht="15">
      <c r="A6" s="37"/>
      <c r="B6" s="37" t="str">
        <f>IFERROR(VLOOKUP(D6,DB!A:K,11,0),"")</f>
        <v/>
      </c>
      <c r="C6" s="37"/>
      <c r="D6" s="37"/>
      <c r="E6" s="37"/>
      <c r="F6" s="38"/>
      <c r="G6" s="39">
        <f t="shared" ca="1" si="1"/>
        <v>45939.963660300928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45939.963660300928</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45939.963660300928</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45939.963660300928</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45939.963660300928</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45939.963660300928</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45939.963660300928</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45939.963660300928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45939.963660300928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45939.963660300928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45939.963660300928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45939.963660300928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45939.963660300928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45939.963660300928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45939.963660300928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45939.963660300928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45939.963660300928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45939.963660300928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45939.963660300928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45939.963660300928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45939.963660300928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45939.963660300928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45939.963660300928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45939.963660300928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45939.963660300928</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45939.963660300928</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45939.963660300928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45939.963660300928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45939.963660300928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45939.963660300928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45939.963660300928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45939.963660300928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45939.963660300928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45939.963660300928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45939.963660300928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45939.963660300928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45939.963660300928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45939.963660300928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45939.963660300928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45939.963660300928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45939.963660300928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45939.963660300928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45939.963660300928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45939.963660300928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45939.963660300928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45939.963660300928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45939.963660300928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45939.963660300928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45939.963660300928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45939.963660300928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45939.963660300928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45939.963660300928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45939.963660300928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45939.963660300928</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45939.963660300928</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45939.963660300928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45939.963660300928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45939.963660300928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45939.963660300928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45939.963660300928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45939.963660300928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45939.963660300928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45939.963660300928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45939.963660300928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45939.963660300928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45939.963660300928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45939.963660300928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45939.963660300928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45939.963660300928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45939.963660300928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45939.963660300928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45939.963660300928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45939.963660300928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45939.963660300928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45939.963660300928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45939.963660300928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45939.963660300928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45939.963660300928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45939.963660300928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45939.963660300928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45939.963660300928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45939.963660300928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45939.963660300928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45939.963660300928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45939.963660300928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45939.963660300928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45939.963660300928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45939.963660300928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45939.963660300928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45939.963660300928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45939.963660300928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45939.963660300928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45939.963660300928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45939.963660300928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45939.963660300928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45939.963660300928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45939.963660300928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45939.963660300928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45939.963660300928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45939.963660300928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45939.963660300928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45939.963660300928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45939.963660300928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45939.963660300928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45939.963660300928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45939.963660300928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45939.963660300928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45939.963660300928</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45939.963660300928</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9"/>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39074</v>
      </c>
      <c r="B2" s="149" t="s">
        <v>5398</v>
      </c>
      <c r="C2" s="148">
        <v>1</v>
      </c>
      <c r="D2" s="149" t="s">
        <v>34463</v>
      </c>
      <c r="E2" s="148" t="s">
        <v>39075</v>
      </c>
      <c r="F2" s="150">
        <v>45926.772847222222</v>
      </c>
      <c r="G2" s="151">
        <f ca="1">IFERROR(NOW()-F2,"-")</f>
        <v>13.190813078705105</v>
      </c>
      <c r="H2" s="152">
        <v>45927.449074074102</v>
      </c>
      <c r="I2" s="149" t="str">
        <f>IFERROR(VLOOKUP(D2,DB!A:F,6,0),"")</f>
        <v>SCECO</v>
      </c>
      <c r="J2" s="149" t="str">
        <f>IFERROR(VLOOKUP(D2,DB!A:G,7,0),"")</f>
        <v>Weak</v>
      </c>
      <c r="K2" s="148" t="s">
        <v>39076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39077</v>
      </c>
      <c r="B3" s="149" t="str">
        <f>IFERROR(VLOOKUP(D3,DB!A:K,11,0),"")</f>
        <v>R6</v>
      </c>
      <c r="C3" s="148">
        <v>1</v>
      </c>
      <c r="D3" s="149" t="s">
        <v>34282</v>
      </c>
      <c r="E3" s="148" t="s">
        <v>38964</v>
      </c>
      <c r="F3" s="152">
        <v>45939.529062499998</v>
      </c>
      <c r="G3" s="151">
        <f ca="1">IFERROR(NOW()-F3,"-")</f>
        <v>0.43459780092962319</v>
      </c>
      <c r="H3" s="152">
        <v>45927.987534722219</v>
      </c>
      <c r="I3" s="149" t="str">
        <f>IFERROR(VLOOKUP(D3,DB!A:F,6,0),"")</f>
        <v>SCECO</v>
      </c>
      <c r="J3" s="149" t="str">
        <f>IFERROR(VLOOKUP(D3,DB!A:G,7,0),"")</f>
        <v>Vandalized</v>
      </c>
      <c r="K3" s="148" t="s">
        <v>39078</v>
      </c>
      <c r="L3" s="149" t="str">
        <f>IFERROR(VLOOKUP(D3,DB!A:I,9,0),"")</f>
        <v>Latis</v>
      </c>
    </row>
    <row r="4" spans="1:16383" ht="31.5" customHeight="1">
      <c r="A4" s="148" t="s">
        <v>39079</v>
      </c>
      <c r="B4" s="149" t="s">
        <v>5398</v>
      </c>
      <c r="C4" s="148">
        <v>1</v>
      </c>
      <c r="D4" s="149" t="s">
        <v>32861</v>
      </c>
      <c r="E4" s="148" t="s">
        <v>39075</v>
      </c>
      <c r="F4" s="150">
        <v>45933.880972222221</v>
      </c>
      <c r="G4" s="151">
        <f ca="1">IFERROR(NOW()-F4,"-")</f>
        <v>6.0826880787062692</v>
      </c>
      <c r="H4" s="152">
        <v>45929.455266203702</v>
      </c>
      <c r="I4" s="149" t="str">
        <f>IFERROR(VLOOKUP(D4,DB!A:F,6,0),"")</f>
        <v>SCECO</v>
      </c>
      <c r="J4" s="149" t="str">
        <f>IFERROR(VLOOKUP(D4,DB!A:G,7,0),"")</f>
        <v>In progress</v>
      </c>
      <c r="K4" s="148" t="s">
        <v>39080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39081</v>
      </c>
      <c r="B5" s="149" t="s">
        <v>5398</v>
      </c>
      <c r="C5" s="148">
        <v>1</v>
      </c>
      <c r="D5" s="149" t="s">
        <v>33408</v>
      </c>
      <c r="E5" s="148" t="s">
        <v>38964</v>
      </c>
      <c r="F5" s="150">
        <v>45939.857638888891</v>
      </c>
      <c r="G5" s="151">
        <f ca="1">IFERROR(NOW()-F5,"-")</f>
        <v>0.10602141203708015</v>
      </c>
      <c r="H5" s="152">
        <v>45934.470231481479</v>
      </c>
      <c r="I5" s="149" t="str">
        <f>IFERROR(VLOOKUP(D5,DB!A:F,6,0),"")</f>
        <v>SCECO</v>
      </c>
      <c r="J5" s="149" t="str">
        <f>IFERROR(VLOOKUP(D5,DB!A:G,7,0),"")</f>
        <v>Dead</v>
      </c>
      <c r="K5" s="148" t="s">
        <v>39080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39082</v>
      </c>
      <c r="B6" s="156" t="str">
        <f>IFERROR(VLOOKUP(D6,DB!A:K,11,0),"")</f>
        <v>R6</v>
      </c>
      <c r="C6" s="156">
        <v>1</v>
      </c>
      <c r="D6" s="156" t="s">
        <v>33325</v>
      </c>
      <c r="E6" s="156" t="s">
        <v>38964</v>
      </c>
      <c r="F6" s="161">
        <v>45939.789467592593</v>
      </c>
      <c r="G6" s="151">
        <f ca="1">IFERROR(NOW()-F6,"-")</f>
        <v>0.17419270833488554</v>
      </c>
      <c r="H6" s="161">
        <v>45939.783831018518</v>
      </c>
      <c r="I6" s="156" t="str">
        <f>IFERROR(VLOOKUP(D6,DB!A:F,6,0),"")</f>
        <v>Generator-SG</v>
      </c>
      <c r="J6" s="156" t="str">
        <f>IFERROR(VLOOKUP(D6,DB!A:G,7,0),"")</f>
        <v>Vandalized</v>
      </c>
      <c r="K6" s="156" t="s">
        <v>39083</v>
      </c>
      <c r="L6" s="156" t="str">
        <f>IFERROR(VLOOKUP(D6,DB!A:I,9,0),"")</f>
        <v>Latis</v>
      </c>
    </row>
    <row r="7" spans="1:16383" ht="31.5" customHeight="1">
      <c r="A7" s="156"/>
      <c r="B7" s="156" t="str">
        <f>IFERROR(VLOOKUP(D7,DB!A:K,11,0),"")</f>
        <v/>
      </c>
      <c r="C7" s="156"/>
      <c r="D7" s="156"/>
      <c r="E7" s="156"/>
      <c r="F7" s="156"/>
      <c r="G7" s="151">
        <f ca="1">IFERROR(NOW()-F7,"-")</f>
        <v>45939.963660300928</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45939.963660300928</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45939.963660300928</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45939.963660300928</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45939.963660300928</v>
      </c>
      <c r="H11" s="156"/>
      <c r="I11" s="156" t="str">
        <f>IFERROR(VLOOKUP(D11,DB!A:F,6,0),"")</f>
        <v/>
      </c>
      <c r="J11" s="156" t="str">
        <f>IFERROR(VLOOKUP(D11,DB!A:G,7,0),"")</f>
        <v/>
      </c>
      <c r="K11" s="156"/>
      <c r="L11" s="156" t="str">
        <f>IFERROR(VLOOKUP(D11,DB!A:I,9,0),"")</f>
        <v/>
      </c>
    </row>
    <row r="12" spans="1:16383" ht="31.5" customHeight="1">
      <c r="A12" s="110"/>
      <c r="B12" s="157" t="str">
        <f>IFERROR(VLOOKUP(D12,DB!A:K,11,0),"")</f>
        <v/>
      </c>
      <c r="C12" s="157"/>
      <c r="D12" s="156"/>
      <c r="E12" s="156"/>
      <c r="F12" s="113"/>
      <c r="G12" s="151">
        <f ca="1">IFERROR(NOW()-F12,"-")</f>
        <v>45939.963660300928</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45939.963660300928</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45939.963660300928</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45939.963660300928</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1">
        <f ca="1">IFERROR(NOW()-F16,"-")</f>
        <v>45939.963660300928</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45939.963660300928</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45939.963660300928</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45939.963660300928</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45939.963660300928</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45939.963660300928</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6"/>
      <c r="E22" s="156"/>
      <c r="F22" s="113"/>
      <c r="G22" s="159">
        <f ca="1">IFERROR(NOW()-F22,"-")</f>
        <v>45939.963660300928</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45939.963660300928</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45939.963660300928</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45939.963660300928</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45939.963660300928</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45939.963660300928</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45939.963660300928</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45939.963660300928</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45939.963660300928</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45939.963660300928</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45939.963660300928</v>
      </c>
      <c r="H32" s="113"/>
      <c r="I32" s="157" t="str">
        <f>IFERROR(VLOOKUP(D32,DB!A:F,6,0),"")</f>
        <v/>
      </c>
      <c r="J32" s="157" t="str">
        <f>IFERROR(VLOOKUP(D32,DB!A:G,7,0),"")</f>
        <v/>
      </c>
      <c r="K32" s="160"/>
      <c r="L32" s="158" t="str">
        <f>IFERROR(VLOOKUP(D32,DB!A:I,9,0),"")</f>
        <v/>
      </c>
    </row>
    <row r="33" spans="1:12" ht="31.5" customHeight="1">
      <c r="A33" s="110"/>
      <c r="B33" s="109" t="str">
        <f>IFERROR(VLOOKUP(D33,DB!A:K,11,0),"")</f>
        <v/>
      </c>
      <c r="C33" s="111"/>
      <c r="D33" s="109"/>
      <c r="E33" s="112"/>
      <c r="F33" s="113"/>
      <c r="G33" s="81">
        <f ca="1">IFERROR(NOW()-F33,"-")</f>
        <v>45939.963660300928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45939.963660300928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45939.963660300928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45939.963660300928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45939.963660300928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45939.963660300928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45939.963660300928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45939.963660300928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45939.963660300928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45939.963660300928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45939.963660300928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45939.963660300928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45939.963660300928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45939.963660300928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45939.963660300928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45939.963660300928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45939.963660300928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45939.963660300928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45939.963660300928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45939.963660300928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45939.963660300928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45939.963660300928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45939.963660300928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45939.963660300928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45939.963660300928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45939.963660300928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45939.963660300928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45939.963660300928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45939.963660300928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45939.963660300928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45939.963660300928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45939.963660300928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45939.963660300928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45939.963660300928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45939.963660300928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45939.963660300928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45939.963660300928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45939.963660300928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45939.963660300928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45939.963660300928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45939.963660300928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45939.963660300928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45939.963660300928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45939.963660300928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45939.963660300928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45939.963660300928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45939.963660300928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45939.963660300928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45939.963660300928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45939.963660300928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45939.963660300928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45939.963660300928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45939.963660300928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45939.963660300928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45939.963660300928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45939.963660300928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45939.963660300928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45939.963660300928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45939.963660300928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45939.963660300928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45939.963660300928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45939.963660300928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45939.963660300928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45939.963660300928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45939.963660300928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45939.963660300928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45939.963660300928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45939.963660300928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45939.963660300928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45939.963660300928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45939.963660300928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45939.963660300928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45939.963660300928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45939.963660300928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45939.963660300928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45939.963660300928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45939.963660300928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45939.963660300928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45939.963660300928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45939.963660300928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45939.963660300928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45939.963660300928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45939.963660300928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45939.963660300928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45939.963660300928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45939.963660300928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45939.963660300928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45939.963660300928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45939.963660300928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45939.963660300928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45939.963660300928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45939.963660300928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45939.963660300928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45939.963660300928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45939.963660300928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45939.963660300928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45939.963660300928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45939.963660300928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45939.963660300928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45939.963660300928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45939.963660300928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45939.963660300928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45939.963660300928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45939.963660300928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45939.963660300928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45939.963660300928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45939.963660300928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45939.963660300928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45939.963660300928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45939.963660300928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45939.963660300928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45939.963660300928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45939.963660300928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45939.963660300928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45939.963660300928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45939.963660300928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45939.963660300928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45939.963660300928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45939.963660300928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45939.963660300928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45939.963660300928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45939.963660300928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45939.963660300928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45939.963660300928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45939.963660300928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45939.963660300928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45939.963660300928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45939.963660300928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45939.963660300928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45939.963660300928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45939.963660300928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45939.963660300928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45939.963660300928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45939.963660300928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45939.963660300928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45939.963660300928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45939.963660300928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45939.963660300928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45939.963660300928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45939.963660300928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45939.963660300928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45939.963660300928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45939.963660300928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45939.963660300928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45939.963660300928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45939.963660300928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45939.963660300928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45939.963660300928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45939.963660300928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45939.963660300928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45939.963660300928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45939.963660300928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45939.963660300928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45939.963660300928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45939.963660300928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45939.963660300928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45939.963660300928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45939.963660300928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45939.963660300928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45939.963660300928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45939.963660300928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45939.963660300928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45939.963660300928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45939.963660300928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45939.963660300928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45939.963660300928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45939.963660300928</v>
      </c>
      <c r="H199" s="113"/>
      <c r="I199" s="109" t="str">
        <f>IFERROR(VLOOKUP(D199,DB!A:F,6,0),"")</f>
        <v/>
      </c>
      <c r="J199" s="108" t="str">
        <f>IFERROR(VLOOKUP(D199,DB!A:G,7,0),"")</f>
        <v/>
      </c>
      <c r="K199" s="114"/>
      <c r="L199" s="115" t="str">
        <f>IFERROR(VLOOKUP(D199,DB!A:I,9,0),"")</f>
        <v/>
      </c>
    </row>
  </sheetData>
  <dataValidations count="2">
    <dataValidation allowBlank="1" showInputMessage="1" showErrorMessage="1" sqref="E1" xr:uid="{380493DB-286A-4683-AF55-C78F04945A49}"/>
    <dataValidation type="list" allowBlank="1" showInputMessage="1" showErrorMessage="1" sqref="E3 E5:E19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2025-10-09T20:09:39Z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